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2.xml" ContentType="application/vnd.openxmlformats-officedocument.drawing+xml"/>
  <Override PartName="/xl/tables/table1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6F7E02D4-37F1-412A-A1C6-DFB9DAD854A1}" xr6:coauthVersionLast="47" xr6:coauthVersionMax="47" xr10:uidLastSave="{00000000-0000-0000-0000-000000000000}"/>
  <bookViews>
    <workbookView xWindow="-110" yWindow="-110" windowWidth="19420" windowHeight="10420" activeTab="1" xr2:uid="{00000000-000D-0000-FFFF-FFFF00000000}"/>
  </bookViews>
  <sheets>
    <sheet name="Zero Based Monthly Budget" sheetId="1" r:id="rId1"/>
    <sheet name="Budget Breakdown" sheetId="3"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 r="E30" i="1"/>
  <c r="B2" i="1"/>
  <c r="I71" i="1"/>
  <c r="C14" i="3" s="1"/>
  <c r="H71" i="1"/>
  <c r="B14" i="3" s="1"/>
  <c r="I63" i="1"/>
  <c r="C13" i="3" s="1"/>
  <c r="H63" i="1"/>
  <c r="B13" i="3" s="1"/>
  <c r="I49" i="1"/>
  <c r="C12" i="3" s="1"/>
  <c r="H49" i="1"/>
  <c r="B12" i="3" s="1"/>
  <c r="I39" i="1"/>
  <c r="C11" i="3" s="1"/>
  <c r="H39" i="1"/>
  <c r="B11" i="3" s="1"/>
  <c r="I27" i="1"/>
  <c r="C10" i="3" s="1"/>
  <c r="H27" i="1"/>
  <c r="B10" i="3" s="1"/>
  <c r="D88" i="1"/>
  <c r="C9" i="3" s="1"/>
  <c r="C88" i="1"/>
  <c r="B9" i="3" s="1"/>
  <c r="D69" i="1"/>
  <c r="C7" i="3" s="1"/>
  <c r="C69" i="1"/>
  <c r="B7" i="3" s="1"/>
  <c r="D60" i="1"/>
  <c r="C6" i="3" s="1"/>
  <c r="C60" i="1"/>
  <c r="B6" i="3" s="1"/>
  <c r="D49" i="1"/>
  <c r="C5" i="3" s="1"/>
  <c r="C49" i="1"/>
  <c r="B5" i="3" s="1"/>
  <c r="D34" i="1"/>
  <c r="C4" i="3" s="1"/>
  <c r="C34" i="1"/>
  <c r="B4" i="3" s="1"/>
  <c r="D24" i="1"/>
  <c r="C3" i="3" s="1"/>
  <c r="C24" i="1"/>
  <c r="B3" i="3" s="1"/>
  <c r="J26" i="1"/>
  <c r="E39" i="1"/>
  <c r="E40" i="1"/>
  <c r="E41" i="1"/>
  <c r="E42" i="1"/>
  <c r="E43" i="1"/>
  <c r="E57" i="1"/>
  <c r="E55" i="1"/>
  <c r="E31" i="1"/>
  <c r="E44" i="1" l="1"/>
  <c r="E45" i="1"/>
  <c r="E46" i="1"/>
  <c r="E47" i="1"/>
  <c r="E48" i="1"/>
  <c r="C16" i="1"/>
  <c r="E65" i="1"/>
  <c r="E66" i="1"/>
  <c r="E67" i="1"/>
  <c r="E68" i="1"/>
  <c r="J68" i="1"/>
  <c r="J69" i="1"/>
  <c r="J70" i="1"/>
  <c r="E29" i="1"/>
  <c r="E32" i="1"/>
  <c r="E33" i="1"/>
  <c r="E20" i="1"/>
  <c r="E21" i="1"/>
  <c r="E22" i="1"/>
  <c r="E23" i="1"/>
  <c r="E82" i="1"/>
  <c r="E83" i="1"/>
  <c r="E84" i="1"/>
  <c r="E85" i="1"/>
  <c r="E86" i="1"/>
  <c r="E87" i="1"/>
  <c r="J54" i="1"/>
  <c r="J55" i="1"/>
  <c r="J56" i="1"/>
  <c r="J57" i="1"/>
  <c r="J58" i="1"/>
  <c r="J59" i="1"/>
  <c r="J60" i="1"/>
  <c r="J61" i="1"/>
  <c r="J62" i="1"/>
  <c r="J32" i="1"/>
  <c r="J33" i="1"/>
  <c r="J34" i="1"/>
  <c r="J35" i="1"/>
  <c r="J36" i="1"/>
  <c r="J37" i="1"/>
  <c r="J38" i="1"/>
  <c r="J44" i="1"/>
  <c r="J45" i="1"/>
  <c r="J46" i="1"/>
  <c r="J47" i="1"/>
  <c r="J48" i="1"/>
  <c r="E74" i="1"/>
  <c r="E75" i="1"/>
  <c r="E76" i="1"/>
  <c r="E54" i="1"/>
  <c r="E56" i="1"/>
  <c r="E58" i="1"/>
  <c r="E59" i="1"/>
  <c r="J20" i="1"/>
  <c r="J21" i="1"/>
  <c r="J22" i="1"/>
  <c r="J23" i="1"/>
  <c r="J24" i="1"/>
  <c r="J25" i="1"/>
  <c r="E49" i="1" l="1"/>
  <c r="E77" i="1"/>
  <c r="J27" i="1"/>
  <c r="E69" i="1"/>
  <c r="E34" i="1"/>
  <c r="E88" i="1"/>
  <c r="E60" i="1"/>
  <c r="J49" i="1"/>
  <c r="J63" i="1"/>
  <c r="J71" i="1"/>
  <c r="E24" i="1"/>
  <c r="J39" i="1"/>
  <c r="B8" i="3"/>
  <c r="C8" i="3"/>
  <c r="H4" i="1"/>
  <c r="H6" i="1"/>
  <c r="H8" i="1"/>
  <c r="H10" i="1"/>
  <c r="C77" i="1"/>
  <c r="D77" i="1"/>
  <c r="J78" i="1"/>
  <c r="J80" i="1"/>
  <c r="J82" i="1"/>
  <c r="J84" i="1"/>
</calcChain>
</file>

<file path=xl/sharedStrings.xml><?xml version="1.0" encoding="utf-8"?>
<sst xmlns="http://schemas.openxmlformats.org/spreadsheetml/2006/main" count="192" uniqueCount="106">
  <si>
    <t>Income 1</t>
  </si>
  <si>
    <t>Total monthly income</t>
  </si>
  <si>
    <t>Difference</t>
  </si>
  <si>
    <t>Mortgage or rent</t>
  </si>
  <si>
    <t>Phone</t>
  </si>
  <si>
    <t>Electricity</t>
  </si>
  <si>
    <t>Gas</t>
  </si>
  <si>
    <t>Concerts</t>
  </si>
  <si>
    <t>Water and sewer</t>
  </si>
  <si>
    <t>Sporting events</t>
  </si>
  <si>
    <t>Cable</t>
  </si>
  <si>
    <t>Live theater</t>
  </si>
  <si>
    <t>Waste removal</t>
  </si>
  <si>
    <t>Other</t>
  </si>
  <si>
    <t>Maintenance or repairs</t>
  </si>
  <si>
    <t>Supplies</t>
  </si>
  <si>
    <t>Personal</t>
  </si>
  <si>
    <t>Vehicle payment</t>
  </si>
  <si>
    <t>Student</t>
  </si>
  <si>
    <t>Insurance</t>
  </si>
  <si>
    <t>Licensing</t>
  </si>
  <si>
    <t>Fuel</t>
  </si>
  <si>
    <t>Maintenance</t>
  </si>
  <si>
    <t>Federal</t>
  </si>
  <si>
    <t>State</t>
  </si>
  <si>
    <t>Local</t>
  </si>
  <si>
    <t>Life</t>
  </si>
  <si>
    <t>Groceries</t>
  </si>
  <si>
    <t>Dining out</t>
  </si>
  <si>
    <t>Charity 1</t>
  </si>
  <si>
    <t>Charity 2</t>
  </si>
  <si>
    <t>Food</t>
  </si>
  <si>
    <t>Charity 3</t>
  </si>
  <si>
    <t>Medical</t>
  </si>
  <si>
    <t>Grooming</t>
  </si>
  <si>
    <t>Toys</t>
  </si>
  <si>
    <t>LEGAL</t>
  </si>
  <si>
    <t>Attorney</t>
  </si>
  <si>
    <t>Alimony</t>
  </si>
  <si>
    <t>Payments on lien or judgment</t>
  </si>
  <si>
    <t>Clothing</t>
  </si>
  <si>
    <t>Dry cleaning</t>
  </si>
  <si>
    <t>Subtotal</t>
  </si>
  <si>
    <t>Create a Personal Monthly Budget in this worksheet. Helpful instructions on how to use this worksheet are in cells in this column. Arrow down to get started.</t>
  </si>
  <si>
    <t>Projected Monthly Income</t>
  </si>
  <si>
    <t>Actual Monthly Income</t>
  </si>
  <si>
    <t>Title of this worksheet is in cell at right. Next instruction is in cell A5.</t>
  </si>
  <si>
    <t>Total Projected Cost</t>
  </si>
  <si>
    <t>Total Actual Cost</t>
  </si>
  <si>
    <t>Actual Monthly Income label is in cell at right. Enter Income 1 in cell C10 and Extra Income in C11 to calculate Total monthly income in C12. Next instruction is in cell A14.</t>
  </si>
  <si>
    <t>Enter details in Housing table starting in cell at right and in Entertainment table starting in cell G14. Next instruction is in cell A27.</t>
  </si>
  <si>
    <t>Enter details in Transportation table starting in cell at right and in Loans table starting in cell G26. Next instruction is in cell A37.</t>
  </si>
  <si>
    <t>Enter details in Food table starting in cell at right and in Savings table starting in cell G42. Next instruction is in cell A50.</t>
  </si>
  <si>
    <t>Enter details in Pets table starting in cell at right and in Gifts table starting in cell G48. Next instruction is in cell A58.</t>
  </si>
  <si>
    <t>Enter details in Personal Care table starting in cell at right and in Legal table starting in cell G54. Next instruction is in cell A61.</t>
  </si>
  <si>
    <t>Total Projected Cost is auto calculated in cell J61, Total Actual Cost in J63, and Total Difference in J65.</t>
  </si>
  <si>
    <t>Projected Monthly Income label is in cell at right. Enter Income 1 in cell C5 and Extra Income in C6 to calculate Total monthly income in C7. Next instruction is in cell A7.</t>
  </si>
  <si>
    <t>Projected Balance is auto calculated in cell H4, Actual Balance in H6, and Difference in H8. Next instruction is in cell A9.</t>
  </si>
  <si>
    <t>Enter details in Insurance table starting in cell at right and in Taxes table starting in cell G35. Next instruction is in cell A44.</t>
  </si>
  <si>
    <t>Housing</t>
  </si>
  <si>
    <t>Entertainment</t>
  </si>
  <si>
    <t>Projected
Cost</t>
  </si>
  <si>
    <t>Actual 
Cost</t>
  </si>
  <si>
    <t>Projected 
Cost</t>
  </si>
  <si>
    <t>0</t>
  </si>
  <si>
    <t>Transportation</t>
  </si>
  <si>
    <t>Loans</t>
  </si>
  <si>
    <t>Taxes</t>
  </si>
  <si>
    <t>Pets</t>
  </si>
  <si>
    <t>Gifts and Donations</t>
  </si>
  <si>
    <t>Legal</t>
  </si>
  <si>
    <t>Personal Care</t>
  </si>
  <si>
    <r>
      <t xml:space="preserve">Projected Balance
</t>
    </r>
    <r>
      <rPr>
        <sz val="14"/>
        <color theme="1" tint="0.24994659260841701"/>
        <rFont val="Calibri"/>
        <family val="2"/>
        <scheme val="minor"/>
      </rPr>
      <t>(Projected income minus expenses)</t>
    </r>
  </si>
  <si>
    <r>
      <t xml:space="preserve">Actual Balance
</t>
    </r>
    <r>
      <rPr>
        <sz val="14"/>
        <color theme="1" tint="0.24994659260841701"/>
        <rFont val="Calibri"/>
        <family val="2"/>
        <scheme val="minor"/>
      </rPr>
      <t>(Actual income minus expenses)</t>
    </r>
  </si>
  <si>
    <r>
      <t>Zero-Based Check</t>
    </r>
    <r>
      <rPr>
        <sz val="14"/>
        <color theme="1" tint="0.24994659260841701"/>
        <rFont val="Calibri"/>
        <family val="2"/>
        <scheme val="minor"/>
      </rPr>
      <t xml:space="preserve"> </t>
    </r>
  </si>
  <si>
    <t>(Income=Expenses?)</t>
  </si>
  <si>
    <r>
      <t xml:space="preserve">Difference </t>
    </r>
    <r>
      <rPr>
        <sz val="14"/>
        <color theme="1" tint="0.24994659260841701"/>
        <rFont val="Calibri"/>
        <family val="2"/>
        <scheme val="minor"/>
      </rPr>
      <t xml:space="preserve">Surplus </t>
    </r>
    <r>
      <rPr>
        <sz val="14"/>
        <color rgb="FFFF0000"/>
        <rFont val="Calibri"/>
        <family val="2"/>
        <scheme val="minor"/>
      </rPr>
      <t>(Loss)</t>
    </r>
    <r>
      <rPr>
        <b/>
        <sz val="14"/>
        <color theme="1" tint="0.24994659260841701"/>
        <rFont val="Calibri"/>
        <family val="2"/>
        <scheme val="minor"/>
      </rPr>
      <t xml:space="preserve">
</t>
    </r>
    <r>
      <rPr>
        <sz val="14"/>
        <color theme="1" tint="0.24994659260841701"/>
        <rFont val="Calibri"/>
        <family val="2"/>
        <scheme val="minor"/>
      </rPr>
      <t>(Actual minus projected)</t>
    </r>
  </si>
  <si>
    <t>Music</t>
  </si>
  <si>
    <t>Streaming Service 1</t>
  </si>
  <si>
    <t>Streaming Service 2</t>
  </si>
  <si>
    <t>Streaming Service 3</t>
  </si>
  <si>
    <t>Credit card 1</t>
  </si>
  <si>
    <t>Credit card 2</t>
  </si>
  <si>
    <t>401K</t>
  </si>
  <si>
    <t>Roth IRA</t>
  </si>
  <si>
    <t>Personal Investment Account (Robinhood, WeBull, etc.)</t>
  </si>
  <si>
    <t>Emergency Fund (decide how much you need)</t>
  </si>
  <si>
    <t>Hair/Nails/Beauty</t>
  </si>
  <si>
    <t>Gym/Health</t>
  </si>
  <si>
    <t>Renters/Home</t>
  </si>
  <si>
    <t>Dental</t>
  </si>
  <si>
    <t>Vision</t>
  </si>
  <si>
    <t>Car Insurance</t>
  </si>
  <si>
    <t>Bus/Subway Card or Taxi Fare</t>
  </si>
  <si>
    <t>Credit card 3</t>
  </si>
  <si>
    <t>Date:</t>
  </si>
  <si>
    <t>Budget Breakdown</t>
  </si>
  <si>
    <t>Investing/Saving</t>
  </si>
  <si>
    <t>Projected</t>
  </si>
  <si>
    <t>Actual</t>
  </si>
  <si>
    <t>Expense</t>
  </si>
  <si>
    <r>
      <t xml:space="preserve">Total Difference Surplus </t>
    </r>
    <r>
      <rPr>
        <b/>
        <sz val="14"/>
        <color rgb="FFFF0000"/>
        <rFont val="Calibri"/>
        <family val="2"/>
        <scheme val="minor"/>
      </rPr>
      <t>(Loss)</t>
    </r>
  </si>
  <si>
    <t>Traditional IRA</t>
  </si>
  <si>
    <t>Income 2</t>
  </si>
  <si>
    <t>Income 3</t>
  </si>
  <si>
    <t>Income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</si>
</sst>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164" formatCode="&quot;$&quot;#,##0.00"/>
    <numFmt numFmtId="165" formatCode="[&lt;=9999999]###\-####;\(###\)\ ###\-####"/>
  </numFmts>
  <fonts count="34" x14ac:knownFonts="1">
    <font>
      <sz val="10"/>
      <color theme="1" tint="0.24994659260841701"/>
      <name val="Calibri"/>
      <family val="2"/>
      <scheme val="minor"/>
    </font>
    <font>
      <sz val="11"/>
      <color theme="1"/>
      <name val="Calibri"/>
      <family val="2"/>
      <scheme val="minor"/>
    </font>
    <font>
      <sz val="10"/>
      <color theme="1" tint="0.24994659260841701"/>
      <name val="Calibri"/>
      <family val="2"/>
      <scheme val="major"/>
    </font>
    <font>
      <b/>
      <sz val="10"/>
      <color theme="1" tint="0.24994659260841701"/>
      <name val="Calibri"/>
      <family val="2"/>
      <scheme val="major"/>
    </font>
    <font>
      <sz val="22"/>
      <color theme="3" tint="0.24994659260841701"/>
      <name val="Calibri"/>
      <family val="2"/>
      <scheme val="major"/>
    </font>
    <font>
      <sz val="11"/>
      <color theme="0"/>
      <name val="Calibri"/>
      <family val="2"/>
      <scheme val="minor"/>
    </font>
    <font>
      <sz val="10"/>
      <color theme="0"/>
      <name val="Calibri"/>
      <family val="2"/>
      <scheme val="minor"/>
    </font>
    <font>
      <sz val="11"/>
      <color theme="4" tint="-0.499984740745262"/>
      <name val="Calibri"/>
      <family val="2"/>
      <scheme val="minor"/>
    </font>
    <font>
      <sz val="12"/>
      <color theme="1" tint="0.24994659260841701"/>
      <name val="Calibri"/>
      <family val="2"/>
      <scheme val="minor"/>
    </font>
    <font>
      <b/>
      <sz val="14"/>
      <color theme="1" tint="0.34998626667073579"/>
      <name val="Calibri"/>
      <family val="2"/>
      <scheme val="minor"/>
    </font>
    <font>
      <b/>
      <sz val="14"/>
      <color theme="0"/>
      <name val="Calibri"/>
      <family val="2"/>
      <scheme val="minor"/>
    </font>
    <font>
      <sz val="12"/>
      <color theme="1" tint="0.34998626667073579"/>
      <name val="Calibri"/>
      <family val="2"/>
      <scheme val="minor"/>
    </font>
    <font>
      <b/>
      <sz val="12"/>
      <color theme="1" tint="0.34998626667073579"/>
      <name val="Calibri"/>
      <family val="2"/>
      <scheme val="minor"/>
    </font>
    <font>
      <sz val="12"/>
      <color theme="0"/>
      <name val="Calibri"/>
      <family val="2"/>
      <scheme val="minor"/>
    </font>
    <font>
      <b/>
      <sz val="20"/>
      <color theme="0"/>
      <name val="Calibri"/>
      <family val="2"/>
      <scheme val="minor"/>
    </font>
    <font>
      <sz val="14"/>
      <color theme="1" tint="0.24994659260841701"/>
      <name val="Calibri"/>
      <family val="2"/>
      <scheme val="minor"/>
    </font>
    <font>
      <sz val="12"/>
      <name val="Calibri"/>
      <family val="2"/>
      <scheme val="minor"/>
    </font>
    <font>
      <b/>
      <sz val="20"/>
      <color theme="8"/>
      <name val="Calibri"/>
      <family val="2"/>
      <scheme val="major"/>
    </font>
    <font>
      <sz val="10"/>
      <color theme="8"/>
      <name val="Calibri"/>
      <family val="2"/>
      <scheme val="major"/>
    </font>
    <font>
      <sz val="12"/>
      <color theme="1"/>
      <name val="Calibri"/>
      <family val="2"/>
      <scheme val="minor"/>
    </font>
    <font>
      <b/>
      <sz val="14"/>
      <color theme="1" tint="0.24994659260841701"/>
      <name val="Calibri"/>
      <family val="2"/>
      <scheme val="minor"/>
    </font>
    <font>
      <b/>
      <sz val="12"/>
      <name val="Calibri"/>
      <family val="2"/>
      <scheme val="minor"/>
    </font>
    <font>
      <b/>
      <sz val="40"/>
      <color theme="8"/>
      <name val="Calibri"/>
      <family val="2"/>
      <scheme val="major"/>
    </font>
    <font>
      <sz val="14"/>
      <color theme="8"/>
      <name val="Calibri"/>
      <family val="2"/>
      <scheme val="major"/>
    </font>
    <font>
      <b/>
      <sz val="20"/>
      <color theme="1" tint="0.34998626667073579"/>
      <name val="Calibri"/>
      <family val="2"/>
      <scheme val="major"/>
    </font>
    <font>
      <sz val="10"/>
      <color theme="0"/>
      <name val="Calibri"/>
      <family val="2"/>
      <scheme val="major"/>
    </font>
    <font>
      <sz val="12"/>
      <color theme="1" tint="0.24994659260841701"/>
      <name val="Calibri"/>
      <family val="2"/>
      <scheme val="major"/>
    </font>
    <font>
      <sz val="14"/>
      <color theme="1" tint="0.34998626667073579"/>
      <name val="Calibri"/>
      <family val="2"/>
      <scheme val="minor"/>
    </font>
    <font>
      <b/>
      <sz val="14"/>
      <color rgb="FFFF0000"/>
      <name val="Calibri"/>
      <family val="2"/>
      <scheme val="minor"/>
    </font>
    <font>
      <sz val="14"/>
      <color rgb="FFFF0000"/>
      <name val="Calibri"/>
      <family val="2"/>
      <scheme val="minor"/>
    </font>
    <font>
      <sz val="8"/>
      <name val="Calibri"/>
      <family val="2"/>
      <scheme val="minor"/>
    </font>
    <font>
      <b/>
      <sz val="26"/>
      <color theme="8"/>
      <name val="Calibri"/>
      <family val="2"/>
      <scheme val="major"/>
    </font>
    <font>
      <sz val="20"/>
      <color theme="8"/>
      <name val="Calibri"/>
      <family val="2"/>
      <scheme val="major"/>
    </font>
    <font>
      <sz val="18"/>
      <color theme="1" tint="0.2499465926084170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rgb="FFEAF3FA"/>
        <bgColor indexed="64"/>
      </patternFill>
    </fill>
    <fill>
      <patternFill patternType="solid">
        <fgColor theme="8" tint="0.59999389629810485"/>
        <bgColor indexed="64"/>
      </patternFill>
    </fill>
  </fills>
  <borders count="41">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top/>
      <bottom style="thin">
        <color theme="8"/>
      </bottom>
      <diagonal/>
    </border>
    <border>
      <left/>
      <right/>
      <top style="thin">
        <color theme="8"/>
      </top>
      <bottom style="thin">
        <color theme="0" tint="-0.14996795556505021"/>
      </bottom>
      <diagonal/>
    </border>
    <border>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style="thin">
        <color theme="0" tint="-0.499984740745262"/>
      </right>
      <top/>
      <bottom style="thin">
        <color theme="8"/>
      </bottom>
      <diagonal/>
    </border>
    <border>
      <left style="thin">
        <color theme="0" tint="-0.499984740745262"/>
      </left>
      <right/>
      <top/>
      <bottom style="thin">
        <color theme="8"/>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0691854609822"/>
      </left>
      <right style="thin">
        <color theme="0" tint="-0.14990691854609822"/>
      </right>
      <top style="thin">
        <color theme="0" tint="-0.14996795556505021"/>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style="thin">
        <color theme="0" tint="-0.14990691854609822"/>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3743705557422"/>
      </top>
      <bottom style="thin">
        <color theme="0" tint="-0.14990691854609822"/>
      </bottom>
      <diagonal/>
    </border>
    <border>
      <left style="thin">
        <color theme="0" tint="-0.14990691854609822"/>
      </left>
      <right/>
      <top style="thin">
        <color theme="0" tint="-0.14993743705557422"/>
      </top>
      <bottom style="thin">
        <color theme="0" tint="-0.149906918546098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8764000366222"/>
      </bottom>
      <diagonal/>
    </border>
    <border>
      <left style="thin">
        <color theme="0" tint="-0.14990691854609822"/>
      </left>
      <right style="thin">
        <color theme="0" tint="-0.14990691854609822"/>
      </right>
      <top style="thin">
        <color theme="0" tint="-0.14996795556505021"/>
      </top>
      <bottom style="thin">
        <color theme="0" tint="-0.1498764000366222"/>
      </bottom>
      <diagonal/>
    </border>
    <border>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right/>
      <top style="thin">
        <color theme="0" tint="-0.14996795556505021"/>
      </top>
      <bottom style="thin">
        <color theme="8"/>
      </bottom>
      <diagonal/>
    </border>
  </borders>
  <cellStyleXfs count="6">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5" fontId="7" fillId="0" borderId="0" applyFont="0" applyFill="0" applyBorder="0" applyAlignment="0" applyProtection="0"/>
    <xf numFmtId="14" fontId="7" fillId="0" borderId="0" applyFont="0" applyFill="0" applyBorder="0" applyAlignment="0" applyProtection="0"/>
  </cellStyleXfs>
  <cellXfs count="113">
    <xf numFmtId="0" fontId="0" fillId="0" borderId="0" xfId="0"/>
    <xf numFmtId="0" fontId="1" fillId="0" borderId="0" xfId="0" applyFont="1"/>
    <xf numFmtId="0" fontId="2"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wrapText="1"/>
    </xf>
    <xf numFmtId="0" fontId="8" fillId="0" borderId="0" xfId="0" applyFont="1" applyBorder="1"/>
    <xf numFmtId="0" fontId="10"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11" fillId="2" borderId="5" xfId="0" applyFont="1" applyFill="1" applyBorder="1" applyAlignment="1">
      <alignment horizontal="left" vertical="center" indent="1"/>
    </xf>
    <xf numFmtId="164" fontId="11" fillId="2" borderId="7" xfId="0" applyNumberFormat="1" applyFont="1" applyFill="1" applyBorder="1" applyAlignment="1">
      <alignment horizontal="center" vertical="center"/>
    </xf>
    <xf numFmtId="0" fontId="13" fillId="2" borderId="18" xfId="0" applyFont="1" applyFill="1" applyBorder="1" applyAlignment="1">
      <alignment horizontal="left" vertical="center" indent="1"/>
    </xf>
    <xf numFmtId="0" fontId="9"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10" fillId="2" borderId="4" xfId="0" applyFont="1" applyFill="1" applyBorder="1" applyAlignment="1">
      <alignment horizontal="left" vertical="center" indent="1"/>
    </xf>
    <xf numFmtId="0" fontId="14" fillId="2" borderId="4" xfId="0" applyFont="1" applyFill="1" applyBorder="1" applyAlignment="1">
      <alignment horizontal="left" vertical="center" indent="1"/>
    </xf>
    <xf numFmtId="0" fontId="10" fillId="2" borderId="18" xfId="0" applyFont="1" applyFill="1" applyBorder="1" applyAlignment="1">
      <alignment vertical="center"/>
    </xf>
    <xf numFmtId="0" fontId="6" fillId="0" borderId="0" xfId="0" applyFont="1" applyBorder="1"/>
    <xf numFmtId="164" fontId="11" fillId="2" borderId="15" xfId="0" applyNumberFormat="1" applyFont="1" applyFill="1" applyBorder="1" applyAlignment="1">
      <alignment horizontal="center" vertical="center"/>
    </xf>
    <xf numFmtId="0" fontId="11" fillId="2" borderId="14" xfId="0" applyFont="1" applyFill="1" applyBorder="1" applyAlignment="1">
      <alignment horizontal="left" vertical="center" indent="1"/>
    </xf>
    <xf numFmtId="0" fontId="11" fillId="2" borderId="23" xfId="0" applyFont="1" applyFill="1" applyBorder="1" applyAlignment="1">
      <alignment horizontal="left" vertical="center" indent="1"/>
    </xf>
    <xf numFmtId="164" fontId="11" fillId="2" borderId="16" xfId="0" applyNumberFormat="1" applyFont="1" applyFill="1" applyBorder="1" applyAlignment="1">
      <alignment horizontal="center" vertical="center"/>
    </xf>
    <xf numFmtId="164" fontId="11" fillId="2" borderId="6" xfId="0" applyNumberFormat="1" applyFont="1" applyFill="1" applyBorder="1" applyAlignment="1">
      <alignment horizontal="center" vertical="center"/>
    </xf>
    <xf numFmtId="164" fontId="11" fillId="2" borderId="24" xfId="0" applyNumberFormat="1" applyFont="1" applyFill="1" applyBorder="1" applyAlignment="1">
      <alignment horizontal="center" vertical="center"/>
    </xf>
    <xf numFmtId="164" fontId="11" fillId="2" borderId="25" xfId="0" applyNumberFormat="1" applyFont="1" applyFill="1" applyBorder="1" applyAlignment="1">
      <alignment horizontal="center" vertical="center"/>
    </xf>
    <xf numFmtId="0" fontId="11" fillId="2" borderId="8" xfId="0" applyFont="1" applyFill="1" applyBorder="1" applyAlignment="1">
      <alignment horizontal="left" vertical="center" indent="1"/>
    </xf>
    <xf numFmtId="0" fontId="11" fillId="2" borderId="11" xfId="0" applyFont="1" applyFill="1" applyBorder="1" applyAlignment="1">
      <alignment horizontal="left" vertical="center" indent="1"/>
    </xf>
    <xf numFmtId="164" fontId="8" fillId="3" borderId="27" xfId="0" applyNumberFormat="1" applyFont="1" applyFill="1" applyBorder="1" applyAlignment="1">
      <alignment horizontal="center" vertical="center"/>
    </xf>
    <xf numFmtId="164" fontId="8" fillId="3" borderId="26" xfId="0" applyNumberFormat="1" applyFont="1" applyFill="1" applyBorder="1" applyAlignment="1">
      <alignment horizontal="center" vertical="center"/>
    </xf>
    <xf numFmtId="164" fontId="11" fillId="3" borderId="24" xfId="0" applyNumberFormat="1" applyFont="1" applyFill="1" applyBorder="1" applyAlignment="1">
      <alignment horizontal="center" vertical="center"/>
    </xf>
    <xf numFmtId="164" fontId="11" fillId="3" borderId="28" xfId="0" applyNumberFormat="1" applyFont="1" applyFill="1" applyBorder="1" applyAlignment="1">
      <alignment horizontal="center" vertical="center"/>
    </xf>
    <xf numFmtId="164" fontId="9" fillId="3" borderId="24" xfId="0" applyNumberFormat="1" applyFont="1" applyFill="1" applyBorder="1" applyAlignment="1">
      <alignment horizontal="center" vertical="center"/>
    </xf>
    <xf numFmtId="164" fontId="11" fillId="3" borderId="27" xfId="0" applyNumberFormat="1" applyFont="1" applyFill="1" applyBorder="1" applyAlignment="1">
      <alignment horizontal="center" vertical="center"/>
    </xf>
    <xf numFmtId="0" fontId="8" fillId="0" borderId="0" xfId="0" applyFont="1" applyAlignment="1">
      <alignment horizontal="center"/>
    </xf>
    <xf numFmtId="0" fontId="9" fillId="3" borderId="29" xfId="0" applyFont="1" applyFill="1" applyBorder="1" applyAlignment="1">
      <alignment horizontal="left" vertical="center" indent="1"/>
    </xf>
    <xf numFmtId="164" fontId="12" fillId="3" borderId="30" xfId="0" applyNumberFormat="1" applyFont="1" applyFill="1" applyBorder="1" applyAlignment="1">
      <alignment horizontal="center" vertical="center"/>
    </xf>
    <xf numFmtId="0" fontId="9" fillId="3" borderId="23" xfId="0" applyFont="1" applyFill="1" applyBorder="1" applyAlignment="1">
      <alignment horizontal="left" vertical="center" indent="1"/>
    </xf>
    <xf numFmtId="164" fontId="9" fillId="3" borderId="25" xfId="0" applyNumberFormat="1" applyFont="1" applyFill="1" applyBorder="1" applyAlignment="1">
      <alignment horizontal="center" vertical="center"/>
    </xf>
    <xf numFmtId="0" fontId="9" fillId="3" borderId="31" xfId="0" applyFont="1" applyFill="1" applyBorder="1" applyAlignment="1">
      <alignment horizontal="left" vertical="center" indent="1"/>
    </xf>
    <xf numFmtId="164" fontId="12" fillId="3" borderId="32" xfId="0" applyNumberFormat="1" applyFont="1" applyFill="1" applyBorder="1" applyAlignment="1">
      <alignment horizontal="center" vertical="center"/>
    </xf>
    <xf numFmtId="164" fontId="12" fillId="3" borderId="25" xfId="0" applyNumberFormat="1" applyFont="1" applyFill="1" applyBorder="1" applyAlignment="1">
      <alignment horizontal="center" vertical="center"/>
    </xf>
    <xf numFmtId="164" fontId="12" fillId="3" borderId="34" xfId="0" applyNumberFormat="1" applyFont="1" applyFill="1" applyBorder="1" applyAlignment="1">
      <alignment horizontal="center" vertical="center"/>
    </xf>
    <xf numFmtId="164" fontId="8" fillId="3" borderId="36" xfId="0" applyNumberFormat="1" applyFont="1" applyFill="1" applyBorder="1" applyAlignment="1">
      <alignment horizontal="center" vertical="center"/>
    </xf>
    <xf numFmtId="164" fontId="12" fillId="3" borderId="35" xfId="0" applyNumberFormat="1" applyFont="1" applyFill="1" applyBorder="1" applyAlignment="1">
      <alignment horizontal="center" vertical="center"/>
    </xf>
    <xf numFmtId="0" fontId="11" fillId="2" borderId="33" xfId="0" applyFont="1" applyFill="1" applyBorder="1" applyAlignment="1">
      <alignment horizontal="left" vertical="center" indent="1"/>
    </xf>
    <xf numFmtId="0" fontId="17" fillId="2" borderId="0" xfId="2" applyFont="1" applyFill="1" applyBorder="1" applyAlignment="1">
      <alignment horizontal="left" vertical="center" indent="1"/>
    </xf>
    <xf numFmtId="0" fontId="17" fillId="0" borderId="0" xfId="0" applyFont="1" applyBorder="1" applyAlignment="1">
      <alignment horizontal="left" vertical="center" indent="1"/>
    </xf>
    <xf numFmtId="0" fontId="18" fillId="0" borderId="0" xfId="0" applyFont="1" applyBorder="1" applyAlignment="1">
      <alignment horizontal="left" vertical="center" indent="1"/>
    </xf>
    <xf numFmtId="0" fontId="2" fillId="0" borderId="0" xfId="0" applyFont="1" applyBorder="1"/>
    <xf numFmtId="0" fontId="13" fillId="2" borderId="4" xfId="0" applyFont="1" applyFill="1" applyBorder="1" applyAlignment="1">
      <alignment horizontal="left" vertical="center" indent="1"/>
    </xf>
    <xf numFmtId="164" fontId="11" fillId="2" borderId="26" xfId="0" applyNumberFormat="1" applyFont="1" applyFill="1" applyBorder="1" applyAlignment="1">
      <alignment horizontal="center" vertical="center"/>
    </xf>
    <xf numFmtId="164" fontId="11" fillId="2" borderId="34" xfId="0" applyNumberFormat="1" applyFont="1" applyFill="1" applyBorder="1" applyAlignment="1">
      <alignment horizontal="center" vertical="center"/>
    </xf>
    <xf numFmtId="164" fontId="11" fillId="2" borderId="9" xfId="0" applyNumberFormat="1" applyFont="1" applyFill="1" applyBorder="1" applyAlignment="1">
      <alignment horizontal="center" vertical="center"/>
    </xf>
    <xf numFmtId="164" fontId="11" fillId="2" borderId="10" xfId="0" applyNumberFormat="1" applyFont="1" applyFill="1" applyBorder="1" applyAlignment="1">
      <alignment horizontal="center" vertical="center"/>
    </xf>
    <xf numFmtId="164" fontId="11" fillId="2" borderId="12" xfId="0" applyNumberFormat="1" applyFont="1" applyFill="1" applyBorder="1" applyAlignment="1">
      <alignment horizontal="center" vertical="center"/>
    </xf>
    <xf numFmtId="164" fontId="11" fillId="2" borderId="13" xfId="0" applyNumberFormat="1" applyFont="1" applyFill="1" applyBorder="1" applyAlignment="1">
      <alignment horizontal="center" vertical="center"/>
    </xf>
    <xf numFmtId="164" fontId="19" fillId="3" borderId="24" xfId="0" applyNumberFormat="1" applyFont="1" applyFill="1" applyBorder="1" applyAlignment="1">
      <alignment horizontal="center" vertical="center"/>
    </xf>
    <xf numFmtId="0" fontId="9" fillId="3" borderId="37" xfId="0" applyFont="1" applyFill="1" applyBorder="1" applyAlignment="1">
      <alignment horizontal="left" vertical="center" indent="1"/>
    </xf>
    <xf numFmtId="164" fontId="8" fillId="3" borderId="38" xfId="0" applyNumberFormat="1" applyFont="1" applyFill="1" applyBorder="1" applyAlignment="1">
      <alignment horizontal="center" vertical="center"/>
    </xf>
    <xf numFmtId="164" fontId="11" fillId="3" borderId="39" xfId="0" applyNumberFormat="1" applyFont="1" applyFill="1" applyBorder="1" applyAlignment="1">
      <alignment horizontal="center" vertical="center"/>
    </xf>
    <xf numFmtId="0" fontId="0" fillId="0" borderId="0" xfId="0" applyFont="1"/>
    <xf numFmtId="0" fontId="0" fillId="0" borderId="0" xfId="2" applyFont="1" applyBorder="1" applyAlignment="1">
      <alignment vertical="center" wrapText="1"/>
    </xf>
    <xf numFmtId="0" fontId="11" fillId="2" borderId="19" xfId="2" applyFont="1" applyFill="1" applyBorder="1" applyAlignment="1">
      <alignment horizontal="left" vertical="center" indent="1"/>
    </xf>
    <xf numFmtId="8" fontId="11" fillId="2" borderId="20" xfId="0" applyNumberFormat="1" applyFont="1" applyFill="1" applyBorder="1" applyAlignment="1">
      <alignment horizontal="center" vertical="center"/>
    </xf>
    <xf numFmtId="0" fontId="0" fillId="0" borderId="0" xfId="2" applyFont="1" applyBorder="1" applyAlignment="1">
      <alignment vertical="center"/>
    </xf>
    <xf numFmtId="0" fontId="11" fillId="2" borderId="14" xfId="2" applyFont="1" applyFill="1" applyBorder="1" applyAlignment="1">
      <alignment horizontal="left" vertical="center" indent="1"/>
    </xf>
    <xf numFmtId="8" fontId="11" fillId="2" borderId="15" xfId="0" applyNumberFormat="1" applyFont="1" applyFill="1" applyBorder="1" applyAlignment="1">
      <alignment horizontal="center" vertical="center"/>
    </xf>
    <xf numFmtId="0" fontId="9" fillId="3" borderId="29" xfId="2" applyFont="1" applyFill="1" applyBorder="1" applyAlignment="1">
      <alignment horizontal="left" vertical="center" indent="1"/>
    </xf>
    <xf numFmtId="8" fontId="12" fillId="3" borderId="30" xfId="0" applyNumberFormat="1" applyFont="1" applyFill="1" applyBorder="1" applyAlignment="1">
      <alignment horizontal="center" vertical="center"/>
    </xf>
    <xf numFmtId="0" fontId="0" fillId="0" borderId="0" xfId="2" applyFont="1" applyBorder="1" applyAlignment="1">
      <alignment horizontal="left" vertical="center"/>
    </xf>
    <xf numFmtId="0" fontId="11" fillId="2" borderId="5" xfId="2" applyFont="1" applyFill="1" applyBorder="1" applyAlignment="1">
      <alignment horizontal="left" vertical="center" indent="1"/>
    </xf>
    <xf numFmtId="8" fontId="11" fillId="2" borderId="7" xfId="0" applyNumberFormat="1" applyFont="1" applyFill="1" applyBorder="1" applyAlignment="1">
      <alignment horizontal="center" vertical="center"/>
    </xf>
    <xf numFmtId="0" fontId="16" fillId="2" borderId="0" xfId="2" applyFont="1" applyFill="1" applyBorder="1" applyAlignment="1">
      <alignment vertical="center"/>
    </xf>
    <xf numFmtId="8" fontId="21" fillId="2" borderId="0" xfId="0" applyNumberFormat="1" applyFont="1" applyFill="1" applyBorder="1" applyAlignment="1">
      <alignment vertical="center"/>
    </xf>
    <xf numFmtId="0" fontId="0" fillId="0" borderId="0" xfId="0" applyFont="1" applyBorder="1"/>
    <xf numFmtId="0" fontId="9" fillId="3" borderId="33" xfId="0" applyFont="1" applyFill="1" applyBorder="1" applyAlignment="1">
      <alignment horizontal="left" vertical="center" indent="1"/>
    </xf>
    <xf numFmtId="0" fontId="8" fillId="2" borderId="4" xfId="0" applyFont="1" applyFill="1" applyBorder="1" applyAlignment="1">
      <alignment horizontal="left" vertical="center" indent="1"/>
    </xf>
    <xf numFmtId="0" fontId="24" fillId="0" borderId="0" xfId="0" applyFont="1"/>
    <xf numFmtId="0" fontId="25" fillId="0" borderId="0" xfId="0" applyFont="1"/>
    <xf numFmtId="0" fontId="17" fillId="2" borderId="17" xfId="0" applyFont="1" applyFill="1" applyBorder="1" applyAlignment="1">
      <alignment horizontal="left" vertical="center" indent="1"/>
    </xf>
    <xf numFmtId="0" fontId="26" fillId="0" borderId="0" xfId="0" applyFont="1" applyBorder="1"/>
    <xf numFmtId="0" fontId="17" fillId="0" borderId="17" xfId="0" applyFont="1" applyBorder="1" applyAlignment="1">
      <alignment horizontal="left" vertical="center" indent="1"/>
    </xf>
    <xf numFmtId="0" fontId="26" fillId="0" borderId="0" xfId="0" applyFont="1"/>
    <xf numFmtId="0" fontId="11" fillId="2" borderId="5" xfId="0" applyFont="1" applyFill="1" applyBorder="1" applyAlignment="1">
      <alignment horizontal="left" vertical="center" wrapText="1" indent="1"/>
    </xf>
    <xf numFmtId="0" fontId="17" fillId="2" borderId="40" xfId="0" applyFont="1" applyFill="1" applyBorder="1" applyAlignment="1">
      <alignment vertical="center"/>
    </xf>
    <xf numFmtId="0" fontId="22" fillId="0" borderId="0" xfId="0" applyFont="1" applyAlignment="1">
      <alignment vertical="center"/>
    </xf>
    <xf numFmtId="14" fontId="17" fillId="2" borderId="17" xfId="3" applyNumberFormat="1" applyFont="1" applyFill="1" applyBorder="1" applyAlignment="1">
      <alignment vertical="center"/>
    </xf>
    <xf numFmtId="0" fontId="32" fillId="2" borderId="22" xfId="3" applyFont="1" applyFill="1" applyBorder="1" applyAlignment="1">
      <alignment vertical="center"/>
    </xf>
    <xf numFmtId="0" fontId="32" fillId="2" borderId="21" xfId="3" applyFont="1" applyFill="1" applyBorder="1" applyAlignment="1">
      <alignment vertical="center"/>
    </xf>
    <xf numFmtId="0" fontId="32" fillId="2" borderId="21" xfId="3" applyFont="1" applyFill="1" applyBorder="1" applyAlignment="1">
      <alignment horizontal="left" vertical="center" indent="1"/>
    </xf>
    <xf numFmtId="0" fontId="32" fillId="2" borderId="21" xfId="3" applyFont="1" applyFill="1" applyBorder="1" applyAlignment="1">
      <alignment horizontal="center" vertical="center"/>
    </xf>
    <xf numFmtId="0" fontId="31" fillId="2" borderId="0" xfId="3" applyFont="1" applyFill="1" applyBorder="1" applyAlignment="1">
      <alignment vertical="center"/>
    </xf>
    <xf numFmtId="0" fontId="17" fillId="0" borderId="17" xfId="0" applyFont="1" applyBorder="1" applyAlignment="1">
      <alignment horizontal="left" vertical="center" indent="1"/>
    </xf>
    <xf numFmtId="0" fontId="20" fillId="4" borderId="0" xfId="2" applyFont="1" applyFill="1" applyBorder="1" applyAlignment="1">
      <alignment horizontal="left" vertical="center" wrapText="1" indent="1"/>
    </xf>
    <xf numFmtId="8" fontId="27" fillId="4" borderId="0" xfId="0" applyNumberFormat="1" applyFont="1" applyFill="1" applyBorder="1" applyAlignment="1">
      <alignment horizontal="center" vertical="center"/>
    </xf>
    <xf numFmtId="8" fontId="15" fillId="6" borderId="0" xfId="0" applyNumberFormat="1" applyFont="1" applyFill="1" applyBorder="1" applyAlignment="1">
      <alignment horizontal="center" vertical="center"/>
    </xf>
    <xf numFmtId="8" fontId="15" fillId="5" borderId="0" xfId="0" applyNumberFormat="1" applyFont="1" applyFill="1" applyBorder="1" applyAlignment="1">
      <alignment horizontal="center" vertical="center"/>
    </xf>
    <xf numFmtId="0" fontId="20" fillId="5" borderId="0" xfId="2" applyFont="1" applyFill="1" applyBorder="1" applyAlignment="1">
      <alignment horizontal="left" vertical="center" wrapText="1" indent="1"/>
    </xf>
    <xf numFmtId="0" fontId="22" fillId="0" borderId="0" xfId="0" applyFont="1" applyAlignment="1">
      <alignment horizontal="center" vertical="center"/>
    </xf>
    <xf numFmtId="0" fontId="20" fillId="7" borderId="0" xfId="2" applyFont="1" applyFill="1" applyBorder="1" applyAlignment="1">
      <alignment horizontal="left" vertical="center" wrapText="1" indent="1"/>
    </xf>
    <xf numFmtId="0" fontId="20" fillId="7" borderId="0" xfId="0" applyFont="1" applyFill="1" applyAlignment="1">
      <alignment horizontal="center" vertical="center"/>
    </xf>
    <xf numFmtId="0" fontId="20" fillId="6" borderId="0" xfId="2" applyFont="1" applyFill="1" applyBorder="1" applyAlignment="1">
      <alignment horizontal="left" vertical="center" wrapText="1" indent="1"/>
    </xf>
    <xf numFmtId="0" fontId="17" fillId="2" borderId="21" xfId="3" applyFont="1" applyFill="1" applyBorder="1" applyAlignment="1">
      <alignment horizontal="left" vertical="center" indent="1"/>
    </xf>
    <xf numFmtId="0" fontId="23" fillId="2" borderId="22" xfId="3" applyFont="1" applyFill="1" applyBorder="1" applyAlignment="1">
      <alignment horizontal="left" vertical="center" indent="1"/>
    </xf>
    <xf numFmtId="0" fontId="17" fillId="2" borderId="22" xfId="3" applyFont="1" applyFill="1" applyBorder="1" applyAlignment="1">
      <alignment horizontal="left" vertical="center" indent="1"/>
    </xf>
    <xf numFmtId="0" fontId="17" fillId="2" borderId="17" xfId="0" applyFont="1" applyFill="1" applyBorder="1" applyAlignment="1">
      <alignment horizontal="left" vertical="center" indent="1"/>
    </xf>
    <xf numFmtId="0" fontId="31" fillId="2" borderId="0" xfId="3" applyFont="1" applyFill="1" applyBorder="1" applyAlignment="1">
      <alignment horizontal="center" vertical="center"/>
    </xf>
    <xf numFmtId="0" fontId="20" fillId="0" borderId="0" xfId="2" applyFont="1" applyFill="1" applyBorder="1" applyAlignment="1">
      <alignment horizontal="left" vertical="center" wrapText="1" indent="1"/>
    </xf>
    <xf numFmtId="0" fontId="20" fillId="0" borderId="0" xfId="0" applyFont="1" applyFill="1" applyAlignment="1">
      <alignment horizontal="center" vertical="center"/>
    </xf>
    <xf numFmtId="0" fontId="20" fillId="8" borderId="0" xfId="2" applyFont="1" applyFill="1" applyBorder="1" applyAlignment="1">
      <alignment horizontal="left" vertical="center" wrapText="1" indent="1"/>
    </xf>
    <xf numFmtId="164" fontId="33" fillId="0" borderId="0" xfId="0" applyNumberFormat="1" applyFont="1" applyAlignment="1">
      <alignment horizontal="center" vertical="center"/>
    </xf>
  </cellXfs>
  <cellStyles count="6">
    <cellStyle name="Date" xfId="5" xr:uid="{FE33F3B2-B201-45AD-A81E-81BCB12ED9D2}"/>
    <cellStyle name="Heading 1" xfId="1" builtinId="16" customBuiltin="1"/>
    <cellStyle name="Heading 2" xfId="2" builtinId="17" customBuiltin="1"/>
    <cellStyle name="Heading 3" xfId="3" builtinId="18" customBuiltin="1"/>
    <cellStyle name="Normal" xfId="0" builtinId="0" customBuiltin="1"/>
    <cellStyle name="Phone" xfId="4" xr:uid="{70E46558-98AC-446F-861A-54F270CBD905}"/>
  </cellStyles>
  <dxfs count="179">
    <dxf>
      <font>
        <strike val="0"/>
        <outline val="0"/>
        <shadow val="0"/>
        <u val="none"/>
        <vertAlign val="baseline"/>
        <sz val="18"/>
        <color theme="1" tint="0.24994659260841701"/>
        <name val="Calibri"/>
        <family val="2"/>
        <scheme val="minor"/>
      </font>
      <numFmt numFmtId="164" formatCode="&quot;$&quot;#,##0.00"/>
      <alignment horizontal="center" vertical="center" textRotation="0" wrapText="0" indent="0" justifyLastLine="0" shrinkToFit="0" readingOrder="0"/>
    </dxf>
    <dxf>
      <font>
        <strike val="0"/>
        <outline val="0"/>
        <shadow val="0"/>
        <u val="none"/>
        <vertAlign val="baseline"/>
        <sz val="18"/>
        <color theme="1" tint="0.24994659260841701"/>
        <name val="Calibri"/>
        <family val="2"/>
        <scheme val="minor"/>
      </font>
      <numFmt numFmtId="164" formatCode="&quot;$&quot;#,##0.00"/>
      <alignment horizontal="center" vertical="center" textRotation="0" wrapText="0" indent="0" justifyLastLine="0" shrinkToFit="0" readingOrder="0"/>
    </dxf>
    <dxf>
      <font>
        <b val="0"/>
        <i val="0"/>
        <strike val="0"/>
        <condense val="0"/>
        <extend val="0"/>
        <outline val="0"/>
        <shadow val="0"/>
        <u val="none"/>
        <vertAlign val="baseline"/>
        <sz val="20"/>
        <color theme="8"/>
        <name val="Calibri"/>
        <family val="2"/>
        <scheme val="major"/>
      </font>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8"/>
        </bottom>
      </border>
    </dxf>
    <dxf>
      <border outline="0">
        <bottom style="thin">
          <color theme="8"/>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3743705557422"/>
        </top>
        <bottom style="thin">
          <color theme="0" tint="-0.149906918546098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3743705557422"/>
        </top>
        <bottom style="thin">
          <color theme="0" tint="-0.149906918546098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3743705557422"/>
        </top>
        <bottom style="thin">
          <color theme="0" tint="-0.149906918546098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3743705557422"/>
        </top>
        <bottom style="thin">
          <color theme="0" tint="-0.149906918546098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3743705557422"/>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dxf>
    <dxf>
      <border>
        <bottom style="thin">
          <color theme="0" tint="-0.14996795556505021"/>
        </bottom>
      </border>
    </dxf>
    <dxf>
      <font>
        <b val="0"/>
        <i val="0"/>
        <strike val="0"/>
        <condense val="0"/>
        <extend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outline="0">
        <left style="thin">
          <color theme="0" tint="-0.14996795556505021"/>
        </left>
        <right style="thin">
          <color theme="0" tint="-0.14996795556505021"/>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dxf>
    <dxf>
      <border>
        <bottom style="thin">
          <color theme="0" tint="-0.14996795556505021"/>
        </bottom>
      </border>
    </dxf>
    <dxf>
      <font>
        <b val="0"/>
        <i val="0"/>
        <strike val="0"/>
        <condense val="0"/>
        <extend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b/>
        <i val="0"/>
        <strike val="0"/>
        <outline val="0"/>
        <shadow val="0"/>
        <u val="none"/>
        <vertAlign val="baseline"/>
        <sz val="14"/>
        <color theme="1" tint="0.34998626667073579"/>
        <name val="Calibri"/>
        <scheme val="minor"/>
      </font>
      <fill>
        <patternFill patternType="solid">
          <fgColor indexed="64"/>
          <bgColor theme="0" tint="-4.9989318521683403E-2"/>
        </patternFill>
      </fill>
      <border diagonalUp="0" diagonalDown="0" outline="0">
        <left style="thin">
          <color theme="0" tint="-0.14996795556505021"/>
        </left>
        <right style="thin">
          <color theme="0" tint="-0.14996795556505021"/>
        </right>
        <top/>
        <bottom/>
      </border>
    </dxf>
    <dxf>
      <font>
        <strike val="0"/>
        <outline val="0"/>
        <shadow val="0"/>
        <u val="none"/>
        <vertAlign val="baseline"/>
        <sz val="12"/>
        <color theme="1" tint="0.24994659260841701"/>
        <name val="Calibri"/>
        <scheme val="minor"/>
      </font>
      <fill>
        <patternFill patternType="solid">
          <fgColor indexed="64"/>
          <bgColor theme="0"/>
        </patternFill>
      </fill>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outline="0">
        <left style="thin">
          <color theme="0" tint="-0.14996795556505021"/>
        </left>
        <right style="thin">
          <color theme="0" tint="-0.14996795556505021"/>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dxf>
    <dxf>
      <font>
        <b val="0"/>
        <i val="0"/>
        <strike val="0"/>
        <outline val="0"/>
        <shadow val="0"/>
        <u val="none"/>
        <vertAlign val="baseline"/>
        <sz val="12"/>
        <color theme="1" tint="0.34998626667073579"/>
        <name val="Calibri"/>
        <scheme val="minor"/>
      </font>
      <fill>
        <patternFill>
          <fgColor indexed="64"/>
          <bgColor theme="0"/>
        </patternFill>
      </fill>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0691854609822"/>
        </left>
        <right style="thin">
          <color theme="0" tint="-0.14990691854609822"/>
        </right>
        <top/>
        <bottom/>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dxf>
    <dxf>
      <border diagonalUp="0" diagonalDown="0">
        <left/>
        <right/>
        <top/>
        <bottom/>
      </border>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theme="0" tint="-0.1498764000366222"/>
        </bottom>
      </border>
    </dxf>
    <dxf>
      <font>
        <strike val="0"/>
        <outline val="0"/>
        <shadow val="0"/>
        <u val="none"/>
        <vertAlign val="baseline"/>
        <sz val="12"/>
        <color theme="1" tint="0.24994659260841701"/>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8764000366222"/>
        </bottom>
      </border>
    </dxf>
    <dxf>
      <font>
        <strike val="0"/>
        <outline val="0"/>
        <shadow val="0"/>
        <u val="none"/>
        <vertAlign val="baseline"/>
        <sz val="12"/>
        <color theme="1" tint="0.24994659260841701"/>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8764000366222"/>
        </bottom>
      </border>
    </dxf>
    <dxf>
      <font>
        <strike val="0"/>
        <outline val="0"/>
        <shadow val="0"/>
        <u val="none"/>
        <vertAlign val="baseline"/>
        <sz val="12"/>
        <color theme="1" tint="0.24994659260841701"/>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theme="0" tint="-0.14993743705557422"/>
        </bottom>
      </border>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6795556505021"/>
        </left>
        <right style="thin">
          <color theme="0" tint="-0.14996795556505021"/>
        </right>
        <top/>
        <bottom/>
      </border>
    </dxf>
    <dxf>
      <border diagonalUp="0" diagonalDown="0">
        <left/>
        <right/>
        <top style="thin">
          <color theme="8"/>
        </top>
        <bottom/>
      </border>
    </dxf>
    <dxf>
      <font>
        <b val="0"/>
        <i val="0"/>
        <strike val="0"/>
        <outline val="0"/>
        <shadow val="0"/>
        <u val="none"/>
        <vertAlign val="baseline"/>
        <sz val="12"/>
        <color theme="1" tint="0.34998626667073579"/>
        <name val="Calibri"/>
        <scheme val="minor"/>
      </font>
      <alignment horizontal="left" vertical="center" textRotation="0" indent="1" justifyLastLine="0" shrinkToFit="0" readingOrder="0"/>
    </dxf>
    <dxf>
      <border>
        <bottom style="thin">
          <color theme="0" tint="-0.14996795556505021"/>
        </bottom>
      </border>
    </dxf>
    <dxf>
      <font>
        <b/>
        <i val="0"/>
        <strike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top style="thin">
          <color theme="0" tint="-0.14996795556505021"/>
        </top>
        <bottom/>
      </border>
    </dxf>
    <dxf>
      <font>
        <b val="0"/>
        <i val="0"/>
        <strike val="0"/>
        <outline val="0"/>
        <shadow val="0"/>
        <u val="none"/>
        <vertAlign val="baseline"/>
        <sz val="12"/>
        <color theme="1" tint="0.34998626667073579"/>
        <name val="Calibri"/>
        <scheme val="minor"/>
      </font>
      <border diagonalUp="0" diagonalDown="0" outline="0">
        <left style="thin">
          <color theme="0" tint="-0.14993743705557422"/>
        </left>
        <right/>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border>
    </dxf>
    <dxf>
      <font>
        <b val="0"/>
        <i val="0"/>
        <strike val="0"/>
        <outline val="0"/>
        <shadow val="0"/>
        <u val="none"/>
        <vertAlign val="baseline"/>
        <sz val="12"/>
        <color theme="1" tint="0.34998626667073579"/>
        <name val="Calibri"/>
        <scheme val="minor"/>
      </font>
      <border diagonalUp="0" diagonalDown="0" outline="0">
        <left style="thin">
          <color theme="0" tint="-0.14993743705557422"/>
        </left>
        <right style="thin">
          <color theme="0" tint="-0.14993743705557422"/>
        </right>
      </border>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border>
    </dxf>
    <dxf>
      <font>
        <b val="0"/>
        <i val="0"/>
        <strike val="0"/>
        <outline val="0"/>
        <shadow val="0"/>
        <u val="none"/>
        <vertAlign val="baseline"/>
        <sz val="12"/>
        <color theme="1" tint="0.34998626667073579"/>
        <name val="Calibri"/>
        <scheme val="minor"/>
      </font>
      <border diagonalUp="0" diagonalDown="0" outline="0">
        <left style="thin">
          <color theme="0" tint="-0.14993743705557422"/>
        </left>
        <right style="thin">
          <color theme="0" tint="-0.14993743705557422"/>
        </right>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border>
    </dxf>
    <dxf>
      <font>
        <b val="0"/>
        <i val="0"/>
        <strike val="0"/>
        <outline val="0"/>
        <shadow val="0"/>
        <u val="none"/>
        <vertAlign val="baseline"/>
        <sz val="12"/>
        <color theme="1" tint="0.34998626667073579"/>
        <name val="Calibri"/>
        <scheme val="minor"/>
      </font>
      <border diagonalUp="0" diagonalDown="0" outline="0">
        <left/>
        <right style="thin">
          <color theme="0" tint="-0.14993743705557422"/>
        </right>
      </border>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3743705557422"/>
        </left>
        <right style="thin">
          <color theme="0" tint="-0.14993743705557422"/>
        </right>
        <top/>
        <bottom/>
      </border>
    </dxf>
    <dxf>
      <border diagonalUp="0" diagonalDown="0">
        <left/>
        <right/>
        <top style="thin">
          <color theme="8"/>
        </top>
        <bottom style="thin">
          <color theme="0" tint="-0.14996795556505021"/>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bottom style="thin">
          <color theme="0" tint="-0.14996795556505021"/>
        </bottom>
      </border>
    </dxf>
    <dxf>
      <font>
        <b val="0"/>
        <i val="0"/>
        <strike val="0"/>
        <outline val="0"/>
        <shadow val="0"/>
        <u val="none"/>
        <vertAlign val="baseline"/>
        <sz val="12"/>
        <color theme="1"/>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Medium2" defaultPivotStyle="PivotStyleLight16">
    <tableStyle name="Address Book" pivot="0" count="5" xr9:uid="{00000000-0011-0000-FFFF-FFFF00000000}">
      <tableStyleElement type="wholeTable" dxfId="178"/>
      <tableStyleElement type="headerRow" dxfId="177"/>
      <tableStyleElement type="totalRow" dxfId="176"/>
      <tableStyleElement type="firstRowStripe" dxfId="175"/>
      <tableStyleElement type="secondRowStripe" dxfId="174"/>
    </tableStyle>
    <tableStyle name="Personal monthly budget" pivot="0" count="7" xr9:uid="{DF2684C2-C435-47FA-9646-E632C3AE8948}">
      <tableStyleElement type="wholeTable" dxfId="173"/>
      <tableStyleElement type="headerRow" dxfId="172"/>
      <tableStyleElement type="totalRow" dxfId="171"/>
      <tableStyleElement type="firstColumn" dxfId="170"/>
      <tableStyleElement type="lastColumn" dxfId="169"/>
      <tableStyleElement type="firstRowStripe" dxfId="168"/>
      <tableStyleElement type="firstColumnStripe" dxfId="167"/>
    </tableStyle>
  </tableStyles>
  <colors>
    <mruColors>
      <color rgb="FFEAF3FA"/>
      <color rgb="FFE7F1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'Budget Breakdown'!$B$2</c:f>
              <c:strCache>
                <c:ptCount val="1"/>
                <c:pt idx="0">
                  <c:v>Projected</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F11E-4E97-887C-4F57CD7B11AA}"/>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F11E-4E97-887C-4F57CD7B11AA}"/>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F11E-4E97-887C-4F57CD7B11AA}"/>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F11E-4E97-887C-4F57CD7B11AA}"/>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9-F11E-4E97-887C-4F57CD7B11AA}"/>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F11E-4E97-887C-4F57CD7B11AA}"/>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D-F11E-4E97-887C-4F57CD7B11AA}"/>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F-F11E-4E97-887C-4F57CD7B11AA}"/>
              </c:ext>
            </c:extLst>
          </c:dPt>
          <c:dPt>
            <c:idx val="8"/>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1-F11E-4E97-887C-4F57CD7B11AA}"/>
              </c:ext>
            </c:extLst>
          </c:dPt>
          <c:dPt>
            <c:idx val="9"/>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3-F11E-4E97-887C-4F57CD7B11AA}"/>
              </c:ext>
            </c:extLst>
          </c:dPt>
          <c:dPt>
            <c:idx val="10"/>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5-F11E-4E97-887C-4F57CD7B11AA}"/>
              </c:ext>
            </c:extLst>
          </c:dPt>
          <c:dPt>
            <c:idx val="1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17-F11E-4E97-887C-4F57CD7B11A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 Breakdown'!$A$3:$A$14</c:f>
              <c:strCache>
                <c:ptCount val="12"/>
                <c:pt idx="0">
                  <c:v>Taxes</c:v>
                </c:pt>
                <c:pt idx="1">
                  <c:v>Investing/Saving</c:v>
                </c:pt>
                <c:pt idx="2">
                  <c:v>Housing</c:v>
                </c:pt>
                <c:pt idx="3">
                  <c:v>Insurance</c:v>
                </c:pt>
                <c:pt idx="4">
                  <c:v>Legal</c:v>
                </c:pt>
                <c:pt idx="5">
                  <c:v>Food</c:v>
                </c:pt>
                <c:pt idx="6">
                  <c:v>Loans</c:v>
                </c:pt>
                <c:pt idx="7">
                  <c:v>Transportation</c:v>
                </c:pt>
                <c:pt idx="8">
                  <c:v>Personal Care</c:v>
                </c:pt>
                <c:pt idx="9">
                  <c:v>Pets</c:v>
                </c:pt>
                <c:pt idx="10">
                  <c:v>Entertainment</c:v>
                </c:pt>
                <c:pt idx="11">
                  <c:v>Gifts and Donations</c:v>
                </c:pt>
              </c:strCache>
            </c:strRef>
          </c:cat>
          <c:val>
            <c:numRef>
              <c:f>'Budget Breakdown'!$B$3:$B$14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B60-498C-9AFF-43C96B836660}"/>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7860356501637009"/>
          <c:y val="5.3805553253211777E-2"/>
          <c:w val="0.30351267939495641"/>
          <c:h val="0.9133360961458765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Actual</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D4-40BB-85AB-B042909F9A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D4-40BB-85AB-B042909F9A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D4-40BB-85AB-B042909F9A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D4-40BB-85AB-B042909F9A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D4-40BB-85AB-B042909F9A4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D4-40BB-85AB-B042909F9A4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D4-40BB-85AB-B042909F9A4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D4-40BB-85AB-B042909F9A4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D4-40BB-85AB-B042909F9A4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CD4-40BB-85AB-B042909F9A4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5CD4-40BB-85AB-B042909F9A48}"/>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5CD4-40BB-85AB-B042909F9A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 Breakdown'!$A$3:$A$14</c:f>
              <c:strCache>
                <c:ptCount val="12"/>
                <c:pt idx="0">
                  <c:v>Taxes</c:v>
                </c:pt>
                <c:pt idx="1">
                  <c:v>Investing/Saving</c:v>
                </c:pt>
                <c:pt idx="2">
                  <c:v>Housing</c:v>
                </c:pt>
                <c:pt idx="3">
                  <c:v>Insurance</c:v>
                </c:pt>
                <c:pt idx="4">
                  <c:v>Legal</c:v>
                </c:pt>
                <c:pt idx="5">
                  <c:v>Food</c:v>
                </c:pt>
                <c:pt idx="6">
                  <c:v>Loans</c:v>
                </c:pt>
                <c:pt idx="7">
                  <c:v>Transportation</c:v>
                </c:pt>
                <c:pt idx="8">
                  <c:v>Personal Care</c:v>
                </c:pt>
                <c:pt idx="9">
                  <c:v>Pets</c:v>
                </c:pt>
                <c:pt idx="10">
                  <c:v>Entertainment</c:v>
                </c:pt>
                <c:pt idx="11">
                  <c:v>Gifts and Donations</c:v>
                </c:pt>
              </c:strCache>
            </c:strRef>
          </c:cat>
          <c:val>
            <c:numRef>
              <c:f>'Budget Breakdown'!$C$3:$C$14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DC-44B8-9F59-8373FD3A008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9214304461942255"/>
          <c:y val="0.10620625546806649"/>
          <c:w val="0.28285695538057742"/>
          <c:h val="0.8404345290172061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2108200</xdr:colOff>
      <xdr:row>1</xdr:row>
      <xdr:rowOff>206840</xdr:rowOff>
    </xdr:from>
    <xdr:to>
      <xdr:col>7</xdr:col>
      <xdr:colOff>622300</xdr:colOff>
      <xdr:row>1</xdr:row>
      <xdr:rowOff>892640</xdr:rowOff>
    </xdr:to>
    <xdr:pic>
      <xdr:nvPicPr>
        <xdr:cNvPr id="4" name="Graphic 3" descr="Money">
          <a:extLst>
            <a:ext uri="{FF2B5EF4-FFF2-40B4-BE49-F238E27FC236}">
              <a16:creationId xmlns:a16="http://schemas.microsoft.com/office/drawing/2014/main" id="{132E34AD-9B34-4E07-A53A-B9135BAE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486900" y="460840"/>
          <a:ext cx="68580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393700</xdr:colOff>
      <xdr:row>0</xdr:row>
      <xdr:rowOff>158750</xdr:rowOff>
    </xdr:from>
    <xdr:to>
      <xdr:col>13</xdr:col>
      <xdr:colOff>184150</xdr:colOff>
      <xdr:row>9</xdr:row>
      <xdr:rowOff>107950</xdr:rowOff>
    </xdr:to>
    <xdr:graphicFrame macro="">
      <xdr:nvGraphicFramePr>
        <xdr:cNvPr id="3" name="Chart 2">
          <a:extLst>
            <a:ext uri="{FF2B5EF4-FFF2-40B4-BE49-F238E27FC236}">
              <a16:creationId xmlns:a16="http://schemas.microsoft.com/office/drawing/2014/main" id="{C1B6FE05-8EDA-48AA-B718-F7F2E04283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10</xdr:row>
      <xdr:rowOff>196850</xdr:rowOff>
    </xdr:from>
    <xdr:to>
      <xdr:col>13</xdr:col>
      <xdr:colOff>311150</xdr:colOff>
      <xdr:row>23</xdr:row>
      <xdr:rowOff>133350</xdr:rowOff>
    </xdr:to>
    <xdr:graphicFrame macro="">
      <xdr:nvGraphicFramePr>
        <xdr:cNvPr id="6" name="Chart 5">
          <a:extLst>
            <a:ext uri="{FF2B5EF4-FFF2-40B4-BE49-F238E27FC236}">
              <a16:creationId xmlns:a16="http://schemas.microsoft.com/office/drawing/2014/main" id="{67A254DC-0DE0-48CA-9603-27F6537D5C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38:E49" totalsRowCount="1" headerRowDxfId="166" dataDxfId="164" totalsRowDxfId="162" headerRowBorderDxfId="165" tableBorderDxfId="163" totalsRowBorderDxfId="161">
  <tableColumns count="4">
    <tableColumn id="1" xr3:uid="{00000000-0010-0000-0000-000001000000}" name="0" totalsRowLabel="Subtotal" dataDxfId="160" totalsRowDxfId="159"/>
    <tableColumn id="2" xr3:uid="{00000000-0010-0000-0000-000002000000}" name="Projected_x000a_Cost" totalsRowFunction="custom" dataDxfId="158" totalsRowDxfId="157">
      <totalsRowFormula>SUM(Housing[Projected
Cost])</totalsRowFormula>
    </tableColumn>
    <tableColumn id="3" xr3:uid="{00000000-0010-0000-0000-000003000000}" name="Actual _x000a_Cost" totalsRowFunction="custom" dataDxfId="156" totalsRowDxfId="155">
      <totalsRowFormula>SUM(Housing[Actual 
Cost])</totalsRowFormula>
    </tableColumn>
    <tableColumn id="4" xr3:uid="{00000000-0010-0000-0000-000004000000}" name="Difference" totalsRowFunction="sum" dataDxfId="154" totalsRowDxfId="153">
      <calculatedColumnFormula>Housing[[#This Row],[Projected
Cost]]-Housing[[#This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ts" displayName="Pets" ref="G43:J49" totalsRowCount="1" headerRowDxfId="42" dataDxfId="40" totalsRowDxfId="39" headerRowBorderDxfId="41" totalsRowBorderDxfId="38">
  <autoFilter ref="G43:J48" xr:uid="{00000000-0009-0000-0100-00000A000000}">
    <filterColumn colId="0" hiddenButton="1"/>
    <filterColumn colId="1" hiddenButton="1"/>
    <filterColumn colId="2" hiddenButton="1"/>
    <filterColumn colId="3" hiddenButton="1"/>
  </autoFilter>
  <tableColumns count="4">
    <tableColumn id="1" xr3:uid="{00000000-0010-0000-0900-000001000000}" name="0" totalsRowLabel="Subtotal" dataDxfId="37" totalsRowDxfId="36"/>
    <tableColumn id="2" xr3:uid="{00000000-0010-0000-0900-000002000000}" name="Projected _x000a_Cost" totalsRowFunction="custom" dataDxfId="35" totalsRowDxfId="34">
      <totalsRowFormula>SUM(Pets[Projected 
Cost])</totalsRowFormula>
    </tableColumn>
    <tableColumn id="3" xr3:uid="{00000000-0010-0000-0900-000003000000}" name="Actual _x000a_Cost" totalsRowFunction="custom" dataDxfId="33" totalsRowDxfId="32">
      <totalsRowFormula>SUM(Pets[Actual 
Cost])</totalsRowFormula>
    </tableColumn>
    <tableColumn id="4" xr3:uid="{00000000-0010-0000-0900-000004000000}" name="Difference" totalsRowFunction="sum" dataDxfId="31" totalsRowDxfId="30">
      <calculatedColumnFormula>Pets[[#This Row],[Projected 
Cost]]-Pets[[#This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B64:E69" totalsRowCount="1" headerRowDxfId="29" dataDxfId="27" totalsRowDxfId="26" headerRowBorderDxfId="28" totalsRowBorderDxfId="25">
  <autoFilter ref="B64:E68" xr:uid="{00000000-0009-0000-0100-00000B000000}">
    <filterColumn colId="0" hiddenButton="1"/>
    <filterColumn colId="1" hiddenButton="1"/>
    <filterColumn colId="2" hiddenButton="1"/>
    <filterColumn colId="3" hiddenButton="1"/>
  </autoFilter>
  <tableColumns count="4">
    <tableColumn id="1" xr3:uid="{00000000-0010-0000-0A00-000001000000}" name="LEGAL" totalsRowLabel="Subtotal" dataDxfId="24" totalsRowDxfId="23"/>
    <tableColumn id="2" xr3:uid="{00000000-0010-0000-0A00-000002000000}" name="Projected _x000a_Cost" totalsRowFunction="custom" dataDxfId="22" totalsRowDxfId="21">
      <totalsRowFormula>SUM(Legal[Projected 
Cost])</totalsRowFormula>
    </tableColumn>
    <tableColumn id="3" xr3:uid="{00000000-0010-0000-0A00-000003000000}" name="Actual _x000a_Cost" totalsRowFunction="custom" dataDxfId="20" totalsRowDxfId="19">
      <totalsRowFormula>SUM(Legal[Actual 
Cost])</totalsRowFormula>
    </tableColumn>
    <tableColumn id="4" xr3:uid="{00000000-0010-0000-0A00-000004000000}" name="Difference" totalsRowFunction="sum" dataDxfId="18" totalsRowDxfId="17">
      <calculatedColumnFormula>Legal[[#This Row],[Projected 
Cost]]-Legal[[#This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egal Costs in this tabl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alCare" displayName="PersonalCare" ref="G31:J39" totalsRowCount="1" headerRowDxfId="16" dataDxfId="14" totalsRowDxfId="13" headerRowBorderDxfId="15" totalsRowBorderDxfId="12">
  <autoFilter ref="G31:J38" xr:uid="{00000000-0009-0000-0100-00000C000000}">
    <filterColumn colId="0" hiddenButton="1"/>
    <filterColumn colId="1" hiddenButton="1"/>
    <filterColumn colId="2" hiddenButton="1"/>
    <filterColumn colId="3" hiddenButton="1"/>
  </autoFilter>
  <tableColumns count="4">
    <tableColumn id="1" xr3:uid="{00000000-0010-0000-0B00-000001000000}" name="0" totalsRowLabel="Subtotal" dataDxfId="11" totalsRowDxfId="10"/>
    <tableColumn id="2" xr3:uid="{00000000-0010-0000-0B00-000002000000}" name="Projected _x000a_Cost" totalsRowFunction="custom" dataDxfId="9" totalsRowDxfId="8">
      <totalsRowFormula>SUM(PersonalCare[Projected 
Cost])</totalsRowFormula>
    </tableColumn>
    <tableColumn id="3" xr3:uid="{00000000-0010-0000-0B00-000003000000}" name="Actual _x000a_Cost" totalsRowFunction="custom" dataDxfId="7" totalsRowDxfId="6">
      <totalsRowFormula>SUM(PersonalCare[Actual 
Cost])</totalsRowFormula>
    </tableColumn>
    <tableColumn id="4" xr3:uid="{00000000-0010-0000-0B00-000004000000}" name="Difference" totalsRowFunction="sum" dataDxfId="5" totalsRowDxfId="4">
      <calculatedColumnFormula>PersonalCare[[#This Row],[Projected 
Cost]]-PersonalCare[[#This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rsonal Care Costs in this tabl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F378281-8CC3-4BB4-BD3A-A969AB1A5299}" name="Table13" displayName="Table13" ref="A2:C14" totalsRowShown="0" headerRowBorderDxfId="3">
  <autoFilter ref="A2:C14" xr:uid="{EF378281-8CC3-4BB4-BD3A-A969AB1A5299}"/>
  <tableColumns count="3">
    <tableColumn id="1" xr3:uid="{7C7C424A-0EE1-4504-BB5A-066A4CF63764}" name="Expense" dataDxfId="2" dataCellStyle="Heading 3"/>
    <tableColumn id="3" xr3:uid="{3B14E3AE-CBF6-490D-A50A-200644B9B9E8}" name="Projected" dataDxfId="1"/>
    <tableColumn id="4" xr3:uid="{54BB4A0E-B387-4F4E-9E4A-92A8F61A4A8D}" name="Actua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ertainment" displayName="Entertainment" ref="G53:J63" totalsRowCount="1" headerRowDxfId="152" dataDxfId="150" totalsRowDxfId="148" headerRowBorderDxfId="151" tableBorderDxfId="149" totalsRowBorderDxfId="147" headerRowCellStyle="Normal">
  <autoFilter ref="G53:J62" xr:uid="{00000000-0009-0000-0100-000002000000}">
    <filterColumn colId="0" hiddenButton="1"/>
    <filterColumn colId="1" hiddenButton="1"/>
    <filterColumn colId="2" hiddenButton="1"/>
    <filterColumn colId="3" hiddenButton="1"/>
  </autoFilter>
  <tableColumns count="4">
    <tableColumn id="1" xr3:uid="{00000000-0010-0000-0100-000001000000}" name="0" totalsRowLabel="Subtotal" dataDxfId="146" totalsRowDxfId="145"/>
    <tableColumn id="2" xr3:uid="{00000000-0010-0000-0100-000002000000}" name="Projected _x000a_Cost" totalsRowFunction="custom" dataDxfId="144" totalsRowDxfId="143">
      <totalsRowFormula>SUM(Entertainment[Projected 
Cost])</totalsRowFormula>
    </tableColumn>
    <tableColumn id="3" xr3:uid="{00000000-0010-0000-0100-000003000000}" name="Actual _x000a_Cost" totalsRowFunction="custom" dataDxfId="142" totalsRowDxfId="141">
      <totalsRowFormula>SUM(Entertainment[Actual 
Cost])</totalsRowFormula>
    </tableColumn>
    <tableColumn id="4" xr3:uid="{00000000-0010-0000-0100-000004000000}" name="Difference" totalsRowFunction="sum" dataDxfId="140" totalsRowDxfId="139">
      <calculatedColumnFormula>Entertainment[[#This Row],[Projected 
Cost]]-Entertainment[[#This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Entertainment Costs in this tabl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oans" displayName="Loans" ref="B81:E88" totalsRowCount="1" headerRowDxfId="138" dataDxfId="136" totalsRowDxfId="134" headerRowBorderDxfId="137" tableBorderDxfId="135" totalsRowBorderDxfId="133">
  <autoFilter ref="B81:E87" xr:uid="{00000000-0009-0000-0100-000003000000}">
    <filterColumn colId="0" hiddenButton="1"/>
    <filterColumn colId="1" hiddenButton="1"/>
    <filterColumn colId="2" hiddenButton="1"/>
    <filterColumn colId="3" hiddenButton="1"/>
  </autoFilter>
  <tableColumns count="4">
    <tableColumn id="1" xr3:uid="{00000000-0010-0000-0200-000001000000}" name="0" totalsRowLabel="Subtotal" dataDxfId="132" totalsRowDxfId="131"/>
    <tableColumn id="2" xr3:uid="{00000000-0010-0000-0200-000002000000}" name="Projected _x000a_Cost" totalsRowFunction="custom" dataDxfId="130" totalsRowDxfId="129">
      <totalsRowFormula>SUM(Loans[Projected 
Cost])</totalsRowFormula>
    </tableColumn>
    <tableColumn id="3" xr3:uid="{00000000-0010-0000-0200-000003000000}" name="Actual _x000a_Cost" totalsRowFunction="custom" dataDxfId="128" totalsRowDxfId="127">
      <totalsRowFormula>SUM(Loans[Actual 
Cost])</totalsRowFormula>
    </tableColumn>
    <tableColumn id="4" xr3:uid="{00000000-0010-0000-0200-000004000000}" name="Difference" totalsRowFunction="sum" dataDxfId="126" totalsRowDxfId="125">
      <calculatedColumnFormula>Loans[[#This Row],[Projected 
Cost]]-Loans[[#This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oan Costs in this tabl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ation" displayName="Transportation" ref="G19:J27" totalsRowCount="1" headerRowDxfId="124" dataDxfId="122" totalsRowDxfId="120" headerRowBorderDxfId="123" tableBorderDxfId="121" totalsRowBorderDxfId="119">
  <autoFilter ref="G19:J26" xr:uid="{00000000-0009-0000-0100-000004000000}">
    <filterColumn colId="0" hiddenButton="1"/>
    <filterColumn colId="1" hiddenButton="1"/>
    <filterColumn colId="2" hiddenButton="1"/>
    <filterColumn colId="3" hiddenButton="1"/>
  </autoFilter>
  <tableColumns count="4">
    <tableColumn id="1" xr3:uid="{00000000-0010-0000-0300-000001000000}" name="0" totalsRowLabel="Subtotal" dataDxfId="118" totalsRowDxfId="117"/>
    <tableColumn id="2" xr3:uid="{00000000-0010-0000-0300-000002000000}" name="Projected _x000a_Cost" totalsRowFunction="custom" dataDxfId="116" totalsRowDxfId="115">
      <totalsRowFormula>SUM(Transportation[Projected 
Cost])</totalsRowFormula>
    </tableColumn>
    <tableColumn id="3" xr3:uid="{00000000-0010-0000-0300-000003000000}" name="Actual _x000a_Cost" totalsRowFunction="custom" dataDxfId="114" totalsRowDxfId="113">
      <totalsRowFormula>SUM(Transportation[Actual 
Cost])</totalsRowFormula>
    </tableColumn>
    <tableColumn id="4" xr3:uid="{00000000-0010-0000-0300-000004000000}" name="Difference" totalsRowFunction="sum" dataDxfId="112" totalsRowDxfId="111">
      <calculatedColumnFormula>Transportation[[#This Row],[Projected 
Cost]]-Transportation[[#This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B53:E60" totalsRowCount="1" headerRowDxfId="110" dataDxfId="108" totalsRowDxfId="106" headerRowBorderDxfId="109" tableBorderDxfId="107" totalsRowBorderDxfId="105">
  <autoFilter ref="B53:E59" xr:uid="{00000000-0009-0000-0100-000005000000}">
    <filterColumn colId="0" hiddenButton="1"/>
    <filterColumn colId="1" hiddenButton="1"/>
    <filterColumn colId="2" hiddenButton="1"/>
    <filterColumn colId="3" hiddenButton="1"/>
  </autoFilter>
  <tableColumns count="4">
    <tableColumn id="1" xr3:uid="{00000000-0010-0000-0400-000001000000}" name="0" totalsRowLabel="Subtotal" dataDxfId="104" totalsRowDxfId="103"/>
    <tableColumn id="2" xr3:uid="{00000000-0010-0000-0400-000002000000}" name="Projected _x000a_Cost" totalsRowFunction="custom" dataDxfId="102" totalsRowDxfId="101">
      <totalsRowFormula>SUM(Insurance[Projected 
Cost])</totalsRowFormula>
    </tableColumn>
    <tableColumn id="3" xr3:uid="{00000000-0010-0000-0400-000003000000}" name="Actual _x000a_Cost" totalsRowFunction="custom" dataDxfId="100" totalsRowDxfId="99">
      <totalsRowFormula>SUM(Insurance[Actual 
Cost])</totalsRowFormula>
    </tableColumn>
    <tableColumn id="4" xr3:uid="{00000000-0010-0000-0400-000004000000}" name="Difference" totalsRowFunction="sum" dataDxfId="98" totalsRowDxfId="97">
      <calculatedColumnFormula>Insurance[[#This Row],[Projected 
Cost]]-Insurance[[#This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xes" displayName="Taxes" ref="B19:E24" totalsRowCount="1" headerRowDxfId="96" dataDxfId="94" totalsRowDxfId="92" headerRowBorderDxfId="95" tableBorderDxfId="93" totalsRowBorderDxfId="91">
  <autoFilter ref="B19:E23" xr:uid="{00000000-0009-0000-0100-000006000000}">
    <filterColumn colId="0" hiddenButton="1"/>
    <filterColumn colId="1" hiddenButton="1"/>
    <filterColumn colId="2" hiddenButton="1"/>
    <filterColumn colId="3" hiddenButton="1"/>
  </autoFilter>
  <tableColumns count="4">
    <tableColumn id="1" xr3:uid="{00000000-0010-0000-0500-000001000000}" name="0" totalsRowLabel="Subtotal" dataDxfId="90" totalsRowDxfId="89"/>
    <tableColumn id="2" xr3:uid="{00000000-0010-0000-0500-000002000000}" name="Projected _x000a_Cost" totalsRowFunction="custom" dataDxfId="88" totalsRowDxfId="87">
      <totalsRowFormula>SUM(Taxes[Projected 
Cost])</totalsRowFormula>
    </tableColumn>
    <tableColumn id="3" xr3:uid="{00000000-0010-0000-0500-000003000000}" name="Actual _x000a_Cost" totalsRowFunction="custom" dataDxfId="86" totalsRowDxfId="85">
      <totalsRowFormula>SUM(Taxes[Actual 
Cost])</totalsRowFormula>
    </tableColumn>
    <tableColumn id="4" xr3:uid="{00000000-0010-0000-0500-000004000000}" name="Difference" totalsRowFunction="sum" dataDxfId="84" totalsRowDxfId="83">
      <calculatedColumnFormula>Taxes[[#This Row],[Projected 
Cost]]-Taxes[[#This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axes Costs in this tabl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avings" displayName="Savings" ref="B28:E34" totalsRowCount="1" headerRowDxfId="82" dataDxfId="80" totalsRowDxfId="79" headerRowBorderDxfId="81" totalsRowBorderDxfId="78">
  <autoFilter ref="B28:E33" xr:uid="{00000000-0009-0000-0100-000007000000}">
    <filterColumn colId="0" hiddenButton="1"/>
    <filterColumn colId="1" hiddenButton="1"/>
    <filterColumn colId="2" hiddenButton="1"/>
    <filterColumn colId="3" hiddenButton="1"/>
  </autoFilter>
  <tableColumns count="4">
    <tableColumn id="1" xr3:uid="{00000000-0010-0000-0600-000001000000}" name="0" totalsRowLabel="Subtotal" dataDxfId="77" totalsRowDxfId="76"/>
    <tableColumn id="2" xr3:uid="{00000000-0010-0000-0600-000002000000}" name="Projected _x000a_Cost" totalsRowFunction="custom" dataDxfId="75" totalsRowDxfId="74">
      <totalsRowFormula>SUM(Savings[Projected 
Cost])</totalsRowFormula>
    </tableColumn>
    <tableColumn id="3" xr3:uid="{00000000-0010-0000-0600-000003000000}" name="Actual _x000a_Cost" totalsRowFunction="custom" dataDxfId="73" totalsRowDxfId="72">
      <totalsRowFormula>SUM(Savings[Actual 
Cost])</totalsRowFormula>
    </tableColumn>
    <tableColumn id="4" xr3:uid="{00000000-0010-0000-0600-000004000000}" name="Difference" totalsRowFunction="sum" dataDxfId="71" totalsRowDxfId="70">
      <calculatedColumnFormula>Savings[[#This Row],[Projected 
Cost]]-Savings[[#This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Savings or Investments in this tabl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B73:E77" totalsRowCount="1" headerRowDxfId="69" dataDxfId="67" totalsRowDxfId="65" headerRowBorderDxfId="68" tableBorderDxfId="66" totalsRowBorderDxfId="64">
  <autoFilter ref="B73:E76" xr:uid="{00000000-0009-0000-0100-000008000000}">
    <filterColumn colId="0" hiddenButton="1"/>
    <filterColumn colId="1" hiddenButton="1"/>
    <filterColumn colId="2" hiddenButton="1"/>
    <filterColumn colId="3" hiddenButton="1"/>
  </autoFilter>
  <tableColumns count="4">
    <tableColumn id="1" xr3:uid="{00000000-0010-0000-0700-000001000000}" name="0" totalsRowLabel="Subtotal" dataDxfId="63" totalsRowDxfId="62"/>
    <tableColumn id="2" xr3:uid="{00000000-0010-0000-0700-000002000000}" name="Projected _x000a_Cost" totalsRowFunction="custom" dataDxfId="61" totalsRowDxfId="60">
      <totalsRowFormula>SUM(Food[[#Data],[#Totals],[Projected 
Cost]])</totalsRowFormula>
    </tableColumn>
    <tableColumn id="3" xr3:uid="{00000000-0010-0000-0700-000003000000}" name="Actual _x000a_Cost" totalsRowFunction="custom" dataDxfId="59" totalsRowDxfId="58">
      <totalsRowFormula>SUM(Food[[#Data],[#Totals],[Actual 
Cost]])</totalsRowFormula>
    </tableColumn>
    <tableColumn id="4" xr3:uid="{00000000-0010-0000-0700-000004000000}" name="Difference" totalsRowFunction="sum" dataDxfId="57" totalsRowDxfId="56">
      <calculatedColumnFormula>Food[[#This Row],[Projected 
Cost]]-Food[[#This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Gifts" displayName="Gifts" ref="G67:J71" totalsRowCount="1" headerRowDxfId="55" dataDxfId="53" totalsRowDxfId="52" headerRowBorderDxfId="54" totalsRowBorderDxfId="51">
  <autoFilter ref="G67:J70" xr:uid="{00000000-0009-0000-0100-000009000000}">
    <filterColumn colId="0" hiddenButton="1"/>
    <filterColumn colId="1" hiddenButton="1"/>
    <filterColumn colId="2" hiddenButton="1"/>
    <filterColumn colId="3" hiddenButton="1"/>
  </autoFilter>
  <tableColumns count="4">
    <tableColumn id="1" xr3:uid="{00000000-0010-0000-0800-000001000000}" name="0" totalsRowLabel="Subtotal" dataDxfId="50" totalsRowDxfId="49"/>
    <tableColumn id="2" xr3:uid="{00000000-0010-0000-0800-000002000000}" name="Projected _x000a_Cost" totalsRowFunction="custom" dataDxfId="48" totalsRowDxfId="47">
      <totalsRowFormula>SUM(Gifts[Projected 
Cost])</totalsRowFormula>
    </tableColumn>
    <tableColumn id="3" xr3:uid="{00000000-0010-0000-0800-000003000000}" name="Actual _x000a_Cost" totalsRowFunction="custom" dataDxfId="46" totalsRowDxfId="45">
      <totalsRowFormula>SUM(Gifts[Actual 
Cost])</totalsRowFormula>
    </tableColumn>
    <tableColumn id="4" xr3:uid="{00000000-0010-0000-0800-000004000000}" name="Difference" totalsRowFunction="sum" dataDxfId="44" totalsRowDxfId="43">
      <calculatedColumnFormula>Gifts[[#This Row],[Projected 
Cost]]-Gifts[[#This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Gifts and Donations in this tabl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3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K88"/>
  <sheetViews>
    <sheetView showGridLines="0" zoomScale="70" zoomScaleNormal="70" zoomScaleSheetLayoutView="30" workbookViewId="0">
      <selection activeCell="I10" sqref="I10"/>
    </sheetView>
  </sheetViews>
  <sheetFormatPr defaultColWidth="8.8984375" defaultRowHeight="13" x14ac:dyDescent="0.3"/>
  <cols>
    <col min="1" max="1" width="1.3984375" style="4" customWidth="1"/>
    <col min="2" max="2" width="36.59765625" style="62" customWidth="1"/>
    <col min="3" max="5" width="20.69921875" style="62" customWidth="1"/>
    <col min="6" max="6" width="15.69921875" style="62" customWidth="1"/>
    <col min="7" max="7" width="34.19921875" style="62" customWidth="1"/>
    <col min="8" max="10" width="20.69921875" style="62" customWidth="1"/>
    <col min="11" max="11" width="2.69921875" style="62" customWidth="1"/>
    <col min="12" max="16384" width="8.8984375" style="62"/>
  </cols>
  <sheetData>
    <row r="1" spans="1:10" s="1" customFormat="1" ht="20" customHeight="1" x14ac:dyDescent="0.35">
      <c r="A1" s="3" t="s">
        <v>43</v>
      </c>
    </row>
    <row r="2" spans="1:10" s="1" customFormat="1" ht="95" customHeight="1" x14ac:dyDescent="0.35">
      <c r="A2" s="6" t="s">
        <v>46</v>
      </c>
      <c r="B2" s="100" t="str">
        <f>CHOOSE(MONTH(J2), "January", "February", "March", "April", "May", "June", "July", "August", "September", "October", "November", "December")&amp;" "&amp;YEAR(J2)&amp;" "&amp;"Zero-Based Monthly Budget"</f>
        <v>June 2025 Zero-Based Monthly Budget</v>
      </c>
      <c r="C2" s="100"/>
      <c r="D2" s="100"/>
      <c r="E2" s="100"/>
      <c r="F2" s="100"/>
      <c r="G2" s="100"/>
      <c r="H2" s="87"/>
      <c r="I2" s="88" t="s">
        <v>95</v>
      </c>
      <c r="J2" s="88">
        <v>45809</v>
      </c>
    </row>
    <row r="3" spans="1:10" ht="40" customHeight="1" x14ac:dyDescent="0.3"/>
    <row r="4" spans="1:10" ht="40" customHeight="1" x14ac:dyDescent="0.3">
      <c r="A4" s="4" t="s">
        <v>56</v>
      </c>
      <c r="B4" s="104" t="s">
        <v>44</v>
      </c>
      <c r="C4" s="105"/>
      <c r="D4" s="63"/>
      <c r="E4" s="103" t="s">
        <v>72</v>
      </c>
      <c r="F4" s="103"/>
      <c r="G4" s="103"/>
      <c r="H4" s="97">
        <f ca="1">C9-J78</f>
        <v>0</v>
      </c>
    </row>
    <row r="5" spans="1:10" ht="40" customHeight="1" x14ac:dyDescent="0.3">
      <c r="B5" s="64" t="s">
        <v>0</v>
      </c>
      <c r="C5" s="65">
        <v>0</v>
      </c>
      <c r="E5" s="103"/>
      <c r="F5" s="103"/>
      <c r="G5" s="103"/>
      <c r="H5" s="97"/>
      <c r="I5" s="66"/>
    </row>
    <row r="6" spans="1:10" ht="40" customHeight="1" x14ac:dyDescent="0.3">
      <c r="B6" s="67" t="s">
        <v>103</v>
      </c>
      <c r="C6" s="68">
        <v>0</v>
      </c>
      <c r="E6" s="111" t="s">
        <v>73</v>
      </c>
      <c r="F6" s="111"/>
      <c r="G6" s="111"/>
      <c r="H6" s="98">
        <f ca="1">C16-J80</f>
        <v>0</v>
      </c>
      <c r="I6" s="66"/>
    </row>
    <row r="7" spans="1:10" ht="40" customHeight="1" x14ac:dyDescent="0.3">
      <c r="B7" s="67" t="s">
        <v>104</v>
      </c>
      <c r="C7" s="68">
        <v>0</v>
      </c>
      <c r="E7" s="111"/>
      <c r="F7" s="111"/>
      <c r="G7" s="111"/>
      <c r="H7" s="98"/>
      <c r="I7" s="66"/>
    </row>
    <row r="8" spans="1:10" ht="40" customHeight="1" x14ac:dyDescent="0.3">
      <c r="B8" s="67" t="s">
        <v>105</v>
      </c>
      <c r="C8" s="68">
        <v>0</v>
      </c>
      <c r="E8" s="95" t="s">
        <v>76</v>
      </c>
      <c r="F8" s="95"/>
      <c r="G8" s="95"/>
      <c r="H8" s="96">
        <f ca="1">H4-H6</f>
        <v>0</v>
      </c>
      <c r="I8" s="66"/>
    </row>
    <row r="9" spans="1:10" ht="40" customHeight="1" x14ac:dyDescent="0.3">
      <c r="A9" s="4" t="s">
        <v>57</v>
      </c>
      <c r="B9" s="69" t="s">
        <v>1</v>
      </c>
      <c r="C9" s="70">
        <f>SUM(C5:C8)</f>
        <v>0</v>
      </c>
      <c r="E9" s="95"/>
      <c r="F9" s="95"/>
      <c r="G9" s="95"/>
      <c r="H9" s="96"/>
      <c r="I9" s="66"/>
    </row>
    <row r="10" spans="1:10" ht="40" customHeight="1" x14ac:dyDescent="0.3">
      <c r="E10" s="101" t="s">
        <v>74</v>
      </c>
      <c r="F10" s="101"/>
      <c r="G10" s="101"/>
      <c r="H10" s="102" t="str">
        <f ca="1">IF(H8=0,"Yes","No")</f>
        <v>Yes</v>
      </c>
      <c r="I10" s="66"/>
    </row>
    <row r="11" spans="1:10" ht="40" customHeight="1" x14ac:dyDescent="0.3">
      <c r="A11" s="4" t="s">
        <v>49</v>
      </c>
      <c r="B11" s="104" t="s">
        <v>45</v>
      </c>
      <c r="C11" s="106"/>
      <c r="D11" s="63"/>
      <c r="E11" s="101" t="s">
        <v>75</v>
      </c>
      <c r="F11" s="101"/>
      <c r="G11" s="101"/>
      <c r="H11" s="102"/>
      <c r="I11" s="71"/>
    </row>
    <row r="12" spans="1:10" ht="40" customHeight="1" x14ac:dyDescent="0.3">
      <c r="B12" s="67" t="s">
        <v>0</v>
      </c>
      <c r="C12" s="68">
        <v>0</v>
      </c>
      <c r="I12" s="66"/>
    </row>
    <row r="13" spans="1:10" ht="40" customHeight="1" x14ac:dyDescent="0.3">
      <c r="B13" s="72" t="s">
        <v>103</v>
      </c>
      <c r="C13" s="73">
        <v>0</v>
      </c>
      <c r="I13" s="66"/>
    </row>
    <row r="14" spans="1:10" ht="40" customHeight="1" x14ac:dyDescent="0.3">
      <c r="B14" s="72" t="s">
        <v>104</v>
      </c>
      <c r="C14" s="73"/>
      <c r="E14" s="109"/>
      <c r="F14" s="109"/>
      <c r="G14" s="109"/>
      <c r="H14" s="110"/>
      <c r="I14" s="66"/>
    </row>
    <row r="15" spans="1:10" ht="40" customHeight="1" x14ac:dyDescent="0.3">
      <c r="B15" s="72" t="s">
        <v>105</v>
      </c>
      <c r="C15" s="73"/>
      <c r="E15" s="109"/>
      <c r="F15" s="109"/>
      <c r="G15" s="109"/>
      <c r="H15" s="110"/>
      <c r="I15" s="66"/>
    </row>
    <row r="16" spans="1:10" ht="40" customHeight="1" x14ac:dyDescent="0.3">
      <c r="B16" s="69" t="s">
        <v>1</v>
      </c>
      <c r="C16" s="70">
        <f>SUM(C12:C13)</f>
        <v>0</v>
      </c>
    </row>
    <row r="17" spans="1:11" ht="40" customHeight="1" x14ac:dyDescent="0.3">
      <c r="B17" s="74"/>
      <c r="C17" s="75"/>
    </row>
    <row r="18" spans="1:11" s="2" customFormat="1" ht="40" customHeight="1" x14ac:dyDescent="0.6">
      <c r="A18" s="79"/>
      <c r="B18" s="94" t="s">
        <v>67</v>
      </c>
      <c r="C18" s="94"/>
      <c r="D18" s="94"/>
      <c r="E18" s="94"/>
      <c r="F18" s="50"/>
      <c r="G18" s="107" t="s">
        <v>65</v>
      </c>
      <c r="H18" s="107"/>
      <c r="I18" s="107"/>
      <c r="J18" s="107"/>
      <c r="K18" s="50"/>
    </row>
    <row r="19" spans="1:11" ht="40" customHeight="1" x14ac:dyDescent="0.35">
      <c r="A19" s="4" t="s">
        <v>50</v>
      </c>
      <c r="B19" s="16" t="s">
        <v>64</v>
      </c>
      <c r="C19" s="9" t="s">
        <v>63</v>
      </c>
      <c r="D19" s="9" t="s">
        <v>62</v>
      </c>
      <c r="E19" s="10" t="s">
        <v>2</v>
      </c>
      <c r="F19" s="7"/>
      <c r="G19" s="8" t="s">
        <v>64</v>
      </c>
      <c r="H19" s="9" t="s">
        <v>63</v>
      </c>
      <c r="I19" s="9" t="s">
        <v>62</v>
      </c>
      <c r="J19" s="10" t="s">
        <v>2</v>
      </c>
      <c r="K19" s="76"/>
    </row>
    <row r="20" spans="1:11" ht="40" customHeight="1" x14ac:dyDescent="0.35">
      <c r="B20" s="11" t="s">
        <v>23</v>
      </c>
      <c r="C20" s="24">
        <v>0</v>
      </c>
      <c r="D20" s="24"/>
      <c r="E20" s="12">
        <f>Taxes[[#This Row],[Projected 
Cost]]-Taxes[[#This Row],[Actual 
Cost]]</f>
        <v>0</v>
      </c>
      <c r="F20" s="7"/>
      <c r="G20" s="11" t="s">
        <v>17</v>
      </c>
      <c r="H20" s="24"/>
      <c r="I20" s="24"/>
      <c r="J20" s="12">
        <f>Transportation[[#This Row],[Projected 
Cost]]-Transportation[[#This Row],[Actual 
Cost]]</f>
        <v>0</v>
      </c>
      <c r="K20" s="76"/>
    </row>
    <row r="21" spans="1:11" ht="40" customHeight="1" x14ac:dyDescent="0.35">
      <c r="B21" s="11" t="s">
        <v>24</v>
      </c>
      <c r="C21" s="24"/>
      <c r="D21" s="24"/>
      <c r="E21" s="12">
        <f>Taxes[[#This Row],[Projected 
Cost]]-Taxes[[#This Row],[Actual 
Cost]]</f>
        <v>0</v>
      </c>
      <c r="F21" s="7"/>
      <c r="G21" s="85" t="s">
        <v>93</v>
      </c>
      <c r="H21" s="24"/>
      <c r="I21" s="24"/>
      <c r="J21" s="12">
        <f>Transportation[[#This Row],[Projected 
Cost]]-Transportation[[#This Row],[Actual 
Cost]]</f>
        <v>0</v>
      </c>
      <c r="K21" s="76"/>
    </row>
    <row r="22" spans="1:11" ht="40" customHeight="1" x14ac:dyDescent="0.35">
      <c r="B22" s="11" t="s">
        <v>25</v>
      </c>
      <c r="C22" s="24"/>
      <c r="D22" s="24"/>
      <c r="E22" s="12">
        <f>Taxes[[#This Row],[Projected 
Cost]]-Taxes[[#This Row],[Actual 
Cost]]</f>
        <v>0</v>
      </c>
      <c r="F22" s="7"/>
      <c r="G22" s="11" t="s">
        <v>92</v>
      </c>
      <c r="H22" s="24"/>
      <c r="I22" s="24"/>
      <c r="J22" s="12">
        <f>Transportation[[#This Row],[Projected 
Cost]]-Transportation[[#This Row],[Actual 
Cost]]</f>
        <v>0</v>
      </c>
      <c r="K22" s="76"/>
    </row>
    <row r="23" spans="1:11" ht="40" customHeight="1" x14ac:dyDescent="0.35">
      <c r="B23" s="11" t="s">
        <v>13</v>
      </c>
      <c r="C23" s="24"/>
      <c r="D23" s="24"/>
      <c r="E23" s="12">
        <f>Taxes[[#This Row],[Projected 
Cost]]-Taxes[[#This Row],[Actual 
Cost]]</f>
        <v>0</v>
      </c>
      <c r="F23" s="7"/>
      <c r="G23" s="11" t="s">
        <v>20</v>
      </c>
      <c r="H23" s="24"/>
      <c r="I23" s="24"/>
      <c r="J23" s="12">
        <f>Transportation[[#This Row],[Projected 
Cost]]-Transportation[[#This Row],[Actual 
Cost]]</f>
        <v>0</v>
      </c>
      <c r="K23" s="76"/>
    </row>
    <row r="24" spans="1:11" ht="40" customHeight="1" x14ac:dyDescent="0.35">
      <c r="B24" s="36" t="s">
        <v>42</v>
      </c>
      <c r="C24" s="29">
        <f>SUM(Taxes[Projected 
Cost])</f>
        <v>0</v>
      </c>
      <c r="D24" s="29">
        <f>SUM(Taxes[Actual 
Cost])</f>
        <v>0</v>
      </c>
      <c r="E24" s="37">
        <f>SUBTOTAL(109,Taxes[Difference])</f>
        <v>0</v>
      </c>
      <c r="F24" s="7"/>
      <c r="G24" s="11" t="s">
        <v>21</v>
      </c>
      <c r="H24" s="24"/>
      <c r="I24" s="24"/>
      <c r="J24" s="12">
        <f>Transportation[[#This Row],[Projected 
Cost]]-Transportation[[#This Row],[Actual 
Cost]]</f>
        <v>0</v>
      </c>
      <c r="K24" s="76"/>
    </row>
    <row r="25" spans="1:11" ht="40" customHeight="1" x14ac:dyDescent="0.35">
      <c r="F25" s="7"/>
      <c r="G25" s="11" t="s">
        <v>22</v>
      </c>
      <c r="H25" s="24"/>
      <c r="I25" s="24"/>
      <c r="J25" s="12">
        <f>Transportation[[#This Row],[Projected 
Cost]]-Transportation[[#This Row],[Actual 
Cost]]</f>
        <v>0</v>
      </c>
      <c r="K25" s="76"/>
    </row>
    <row r="26" spans="1:11" ht="40" customHeight="1" x14ac:dyDescent="0.35">
      <c r="F26" s="7"/>
      <c r="G26" s="11" t="s">
        <v>13</v>
      </c>
      <c r="H26" s="24"/>
      <c r="I26" s="24"/>
      <c r="J26" s="12">
        <f>Transportation[[#This Row],[Projected 
Cost]]-Transportation[[#This Row],[Actual 
Cost]]</f>
        <v>0</v>
      </c>
      <c r="K26" s="76"/>
    </row>
    <row r="27" spans="1:11" ht="40" customHeight="1" x14ac:dyDescent="0.35">
      <c r="B27" s="94" t="s">
        <v>97</v>
      </c>
      <c r="C27" s="94"/>
      <c r="D27" s="94"/>
      <c r="E27" s="94"/>
      <c r="F27" s="7"/>
      <c r="G27" s="36" t="s">
        <v>42</v>
      </c>
      <c r="H27" s="44">
        <f>SUM(Transportation[Projected 
Cost])</f>
        <v>0</v>
      </c>
      <c r="I27" s="44">
        <f>SUM(Transportation[Actual 
Cost])</f>
        <v>0</v>
      </c>
      <c r="J27" s="45">
        <f>SUBTOTAL(109,Transportation[Difference])</f>
        <v>0</v>
      </c>
      <c r="K27" s="76"/>
    </row>
    <row r="28" spans="1:11" ht="40" customHeight="1" x14ac:dyDescent="0.35">
      <c r="B28" s="16" t="s">
        <v>64</v>
      </c>
      <c r="C28" s="9" t="s">
        <v>63</v>
      </c>
      <c r="D28" s="9" t="s">
        <v>62</v>
      </c>
      <c r="E28" s="10" t="s">
        <v>2</v>
      </c>
      <c r="F28" s="7"/>
      <c r="K28" s="76"/>
    </row>
    <row r="29" spans="1:11" ht="40" customHeight="1" x14ac:dyDescent="0.35">
      <c r="B29" s="21" t="s">
        <v>83</v>
      </c>
      <c r="C29" s="23"/>
      <c r="D29" s="23"/>
      <c r="E29" s="20">
        <f>Savings[[#This Row],[Projected 
Cost]]-Savings[[#This Row],[Actual 
Cost]]</f>
        <v>0</v>
      </c>
      <c r="F29" s="7"/>
      <c r="K29" s="76"/>
    </row>
    <row r="30" spans="1:11" ht="40" customHeight="1" x14ac:dyDescent="0.35">
      <c r="A30" s="19"/>
      <c r="B30" s="11" t="s">
        <v>102</v>
      </c>
      <c r="C30" s="24"/>
      <c r="D30" s="24"/>
      <c r="E30" s="12">
        <f>Savings[[#This Row],[Projected 
Cost]]-Savings[[#This Row],[Actual 
Cost]]</f>
        <v>0</v>
      </c>
      <c r="F30" s="7"/>
      <c r="G30" s="86" t="s">
        <v>71</v>
      </c>
      <c r="H30" s="86"/>
      <c r="I30" s="86"/>
      <c r="J30" s="86"/>
    </row>
    <row r="31" spans="1:11" ht="40" customHeight="1" x14ac:dyDescent="0.35">
      <c r="A31" s="19"/>
      <c r="B31" s="11" t="s">
        <v>84</v>
      </c>
      <c r="C31" s="24"/>
      <c r="D31" s="24"/>
      <c r="E31" s="12">
        <f>Savings[[#This Row],[Projected 
Cost]]-Savings[[#This Row],[Actual 
Cost]]</f>
        <v>0</v>
      </c>
      <c r="F31" s="7"/>
      <c r="G31" s="16" t="s">
        <v>64</v>
      </c>
      <c r="H31" s="9" t="s">
        <v>63</v>
      </c>
      <c r="I31" s="9" t="s">
        <v>62</v>
      </c>
      <c r="J31" s="10" t="s">
        <v>2</v>
      </c>
    </row>
    <row r="32" spans="1:11" s="2" customFormat="1" ht="40" customHeight="1" x14ac:dyDescent="0.35">
      <c r="A32" s="80"/>
      <c r="B32" s="85" t="s">
        <v>85</v>
      </c>
      <c r="C32" s="24"/>
      <c r="D32" s="24"/>
      <c r="E32" s="12">
        <f>Savings[[#This Row],[Projected 
Cost]]-Savings[[#This Row],[Actual 
Cost]]</f>
        <v>0</v>
      </c>
      <c r="F32" s="82"/>
      <c r="G32" s="21" t="s">
        <v>33</v>
      </c>
      <c r="H32" s="23"/>
      <c r="I32" s="23"/>
      <c r="J32" s="20">
        <f>PersonalCare[[#This Row],[Projected 
Cost]]-PersonalCare[[#This Row],[Actual 
Cost]]</f>
        <v>0</v>
      </c>
    </row>
    <row r="33" spans="1:10" ht="40" customHeight="1" x14ac:dyDescent="0.35">
      <c r="B33" s="85" t="s">
        <v>86</v>
      </c>
      <c r="C33" s="24"/>
      <c r="D33" s="24"/>
      <c r="E33" s="12">
        <f>Savings[[#This Row],[Projected 
Cost]]-Savings[[#This Row],[Actual 
Cost]]</f>
        <v>0</v>
      </c>
      <c r="F33" s="5"/>
      <c r="G33" s="11" t="s">
        <v>87</v>
      </c>
      <c r="H33" s="24"/>
      <c r="I33" s="24"/>
      <c r="J33" s="12">
        <f>PersonalCare[[#This Row],[Projected 
Cost]]-PersonalCare[[#This Row],[Actual 
Cost]]</f>
        <v>0</v>
      </c>
    </row>
    <row r="34" spans="1:10" ht="40" customHeight="1" x14ac:dyDescent="0.35">
      <c r="A34" s="4" t="s">
        <v>51</v>
      </c>
      <c r="B34" s="77" t="s">
        <v>42</v>
      </c>
      <c r="C34" s="30">
        <f>SUM(Savings[Projected 
Cost])</f>
        <v>0</v>
      </c>
      <c r="D34" s="30">
        <f>SUM(Savings[Actual 
Cost])</f>
        <v>0</v>
      </c>
      <c r="E34" s="43">
        <f>SUBTOTAL(109,Savings[Difference])</f>
        <v>0</v>
      </c>
      <c r="F34" s="5"/>
      <c r="G34" s="11" t="s">
        <v>40</v>
      </c>
      <c r="H34" s="24"/>
      <c r="I34" s="24"/>
      <c r="J34" s="12">
        <f>PersonalCare[[#This Row],[Projected 
Cost]]-PersonalCare[[#This Row],[Actual 
Cost]]</f>
        <v>0</v>
      </c>
    </row>
    <row r="35" spans="1:10" ht="40" customHeight="1" x14ac:dyDescent="0.35">
      <c r="F35" s="5"/>
      <c r="G35" s="11" t="s">
        <v>41</v>
      </c>
      <c r="H35" s="24"/>
      <c r="I35" s="24"/>
      <c r="J35" s="12">
        <f>PersonalCare[[#This Row],[Projected 
Cost]]-PersonalCare[[#This Row],[Actual 
Cost]]</f>
        <v>0</v>
      </c>
    </row>
    <row r="36" spans="1:10" ht="40" customHeight="1" x14ac:dyDescent="0.35">
      <c r="F36" s="5"/>
      <c r="G36" s="11" t="s">
        <v>88</v>
      </c>
      <c r="H36" s="24"/>
      <c r="I36" s="24"/>
      <c r="J36" s="12">
        <f>PersonalCare[[#This Row],[Projected 
Cost]]-PersonalCare[[#This Row],[Actual 
Cost]]</f>
        <v>0</v>
      </c>
    </row>
    <row r="37" spans="1:10" ht="40" customHeight="1" x14ac:dyDescent="0.35">
      <c r="B37" s="47" t="s">
        <v>59</v>
      </c>
      <c r="C37" s="48"/>
      <c r="D37" s="49"/>
      <c r="E37" s="49"/>
      <c r="F37" s="5"/>
      <c r="G37" s="11" t="s">
        <v>13</v>
      </c>
      <c r="H37" s="24"/>
      <c r="I37" s="24"/>
      <c r="J37" s="12">
        <f>PersonalCare[[#This Row],[Projected 
Cost]]-PersonalCare[[#This Row],[Actual 
Cost]]</f>
        <v>0</v>
      </c>
    </row>
    <row r="38" spans="1:10" ht="40" customHeight="1" x14ac:dyDescent="0.35">
      <c r="B38" s="51" t="s">
        <v>64</v>
      </c>
      <c r="C38" s="9" t="s">
        <v>61</v>
      </c>
      <c r="D38" s="9" t="s">
        <v>62</v>
      </c>
      <c r="E38" s="10" t="s">
        <v>2</v>
      </c>
      <c r="F38" s="5"/>
      <c r="G38" s="22" t="s">
        <v>13</v>
      </c>
      <c r="H38" s="25"/>
      <c r="I38" s="25"/>
      <c r="J38" s="26">
        <f>PersonalCare[[#This Row],[Projected 
Cost]]-PersonalCare[[#This Row],[Actual 
Cost]]</f>
        <v>0</v>
      </c>
    </row>
    <row r="39" spans="1:10" ht="40" customHeight="1" x14ac:dyDescent="0.35">
      <c r="B39" s="46" t="s">
        <v>3</v>
      </c>
      <c r="C39" s="52">
        <v>0</v>
      </c>
      <c r="D39" s="52">
        <v>0</v>
      </c>
      <c r="E39" s="53">
        <f>Housing[[#This Row],[Projected
Cost]]-Housing[[#This Row],[Actual 
Cost]]</f>
        <v>0</v>
      </c>
      <c r="F39" s="5"/>
      <c r="G39" s="40" t="s">
        <v>42</v>
      </c>
      <c r="H39" s="32">
        <f>SUM(PersonalCare[Projected 
Cost])</f>
        <v>0</v>
      </c>
      <c r="I39" s="32">
        <f>SUM(PersonalCare[Actual 
Cost])</f>
        <v>0</v>
      </c>
      <c r="J39" s="41">
        <f>SUBTOTAL(109,PersonalCare[Difference])</f>
        <v>0</v>
      </c>
    </row>
    <row r="40" spans="1:10" ht="40" customHeight="1" x14ac:dyDescent="0.35">
      <c r="B40" s="27" t="s">
        <v>4</v>
      </c>
      <c r="C40" s="54">
        <v>0</v>
      </c>
      <c r="D40" s="54">
        <v>0</v>
      </c>
      <c r="E40" s="55">
        <f>Housing[[#This Row],[Projected
Cost]]-Housing[[#This Row],[Actual 
Cost]]</f>
        <v>0</v>
      </c>
      <c r="F40" s="5"/>
    </row>
    <row r="41" spans="1:10" ht="40" customHeight="1" x14ac:dyDescent="0.35">
      <c r="B41" s="27" t="s">
        <v>5</v>
      </c>
      <c r="C41" s="54">
        <v>0</v>
      </c>
      <c r="D41" s="54">
        <v>0</v>
      </c>
      <c r="E41" s="55">
        <f>Housing[[#This Row],[Projected
Cost]]-Housing[[#This Row],[Actual 
Cost]]</f>
        <v>0</v>
      </c>
      <c r="F41" s="5"/>
    </row>
    <row r="42" spans="1:10" ht="40" customHeight="1" x14ac:dyDescent="0.35">
      <c r="B42" s="27" t="s">
        <v>6</v>
      </c>
      <c r="C42" s="54">
        <v>0</v>
      </c>
      <c r="D42" s="54">
        <v>0</v>
      </c>
      <c r="E42" s="55">
        <f>Housing[[#This Row],[Projected
Cost]]-Housing[[#This Row],[Actual 
Cost]]</f>
        <v>0</v>
      </c>
      <c r="F42" s="5"/>
      <c r="G42" s="81" t="s">
        <v>68</v>
      </c>
      <c r="H42" s="81"/>
      <c r="I42" s="81"/>
      <c r="J42" s="81"/>
    </row>
    <row r="43" spans="1:10" s="2" customFormat="1" ht="40" customHeight="1" x14ac:dyDescent="0.35">
      <c r="A43" s="80"/>
      <c r="B43" s="27" t="s">
        <v>8</v>
      </c>
      <c r="C43" s="54">
        <v>0</v>
      </c>
      <c r="D43" s="54">
        <v>0</v>
      </c>
      <c r="E43" s="55">
        <f>Housing[[#This Row],[Projected
Cost]]-Housing[[#This Row],[Actual 
Cost]]</f>
        <v>0</v>
      </c>
      <c r="F43" s="84"/>
      <c r="G43" s="18" t="s">
        <v>64</v>
      </c>
      <c r="H43" s="14" t="s">
        <v>63</v>
      </c>
      <c r="I43" s="14" t="s">
        <v>62</v>
      </c>
      <c r="J43" s="15" t="s">
        <v>2</v>
      </c>
    </row>
    <row r="44" spans="1:10" ht="40" customHeight="1" x14ac:dyDescent="0.35">
      <c r="B44" s="27" t="s">
        <v>10</v>
      </c>
      <c r="C44" s="54">
        <v>0</v>
      </c>
      <c r="D44" s="54">
        <v>0</v>
      </c>
      <c r="E44" s="55">
        <f>Housing[[#This Row],[Projected
Cost]]-Housing[[#This Row],[Actual 
Cost]]</f>
        <v>0</v>
      </c>
      <c r="F44" s="5"/>
      <c r="G44" s="21" t="s">
        <v>31</v>
      </c>
      <c r="H44" s="23"/>
      <c r="I44" s="23"/>
      <c r="J44" s="20">
        <f>Pets[[#This Row],[Projected 
Cost]]-Pets[[#This Row],[Actual 
Cost]]</f>
        <v>0</v>
      </c>
    </row>
    <row r="45" spans="1:10" ht="40" customHeight="1" x14ac:dyDescent="0.35">
      <c r="B45" s="27" t="s">
        <v>12</v>
      </c>
      <c r="C45" s="54">
        <v>0</v>
      </c>
      <c r="D45" s="54">
        <v>0</v>
      </c>
      <c r="E45" s="55">
        <f>Housing[[#This Row],[Projected
Cost]]-Housing[[#This Row],[Actual 
Cost]]</f>
        <v>0</v>
      </c>
      <c r="F45" s="5"/>
      <c r="G45" s="11" t="s">
        <v>33</v>
      </c>
      <c r="H45" s="24"/>
      <c r="I45" s="24"/>
      <c r="J45" s="12">
        <f>Pets[[#This Row],[Projected 
Cost]]-Pets[[#This Row],[Actual 
Cost]]</f>
        <v>0</v>
      </c>
    </row>
    <row r="46" spans="1:10" ht="40" customHeight="1" x14ac:dyDescent="0.35">
      <c r="A46" s="4" t="s">
        <v>58</v>
      </c>
      <c r="B46" s="27" t="s">
        <v>14</v>
      </c>
      <c r="C46" s="54">
        <v>0</v>
      </c>
      <c r="D46" s="54">
        <v>0</v>
      </c>
      <c r="E46" s="55">
        <f>Housing[[#This Row],[Projected
Cost]]-Housing[[#This Row],[Actual 
Cost]]</f>
        <v>0</v>
      </c>
      <c r="F46" s="5"/>
      <c r="G46" s="11" t="s">
        <v>34</v>
      </c>
      <c r="H46" s="24"/>
      <c r="I46" s="24"/>
      <c r="J46" s="12">
        <f>Pets[[#This Row],[Projected 
Cost]]-Pets[[#This Row],[Actual 
Cost]]</f>
        <v>0</v>
      </c>
    </row>
    <row r="47" spans="1:10" ht="40" customHeight="1" x14ac:dyDescent="0.35">
      <c r="B47" s="27" t="s">
        <v>15</v>
      </c>
      <c r="C47" s="54">
        <v>0</v>
      </c>
      <c r="D47" s="54">
        <v>0</v>
      </c>
      <c r="E47" s="55">
        <f>Housing[[#This Row],[Projected
Cost]]-Housing[[#This Row],[Actual 
Cost]]</f>
        <v>0</v>
      </c>
      <c r="F47" s="5"/>
      <c r="G47" s="11" t="s">
        <v>35</v>
      </c>
      <c r="H47" s="24"/>
      <c r="I47" s="24"/>
      <c r="J47" s="12">
        <f>Pets[[#This Row],[Projected 
Cost]]-Pets[[#This Row],[Actual 
Cost]]</f>
        <v>0</v>
      </c>
    </row>
    <row r="48" spans="1:10" ht="40" customHeight="1" x14ac:dyDescent="0.35">
      <c r="B48" s="28" t="s">
        <v>13</v>
      </c>
      <c r="C48" s="56">
        <v>0</v>
      </c>
      <c r="D48" s="56">
        <v>0</v>
      </c>
      <c r="E48" s="57">
        <f>Housing[[#This Row],[Projected
Cost]]-Housing[[#This Row],[Actual 
Cost]]</f>
        <v>0</v>
      </c>
      <c r="F48" s="5"/>
      <c r="G48" s="11" t="s">
        <v>13</v>
      </c>
      <c r="H48" s="24"/>
      <c r="I48" s="24"/>
      <c r="J48" s="12">
        <f>Pets[[#This Row],[Projected 
Cost]]-Pets[[#This Row],[Actual 
Cost]]</f>
        <v>0</v>
      </c>
    </row>
    <row r="49" spans="1:10" ht="40" customHeight="1" x14ac:dyDescent="0.35">
      <c r="B49" s="59" t="s">
        <v>42</v>
      </c>
      <c r="C49" s="60">
        <f>SUM(Housing[Projected
Cost])</f>
        <v>0</v>
      </c>
      <c r="D49" s="60">
        <f>SUM(Housing[Actual 
Cost])</f>
        <v>0</v>
      </c>
      <c r="E49" s="61">
        <f>SUBTOTAL(109,Housing[Difference])</f>
        <v>0</v>
      </c>
      <c r="F49" s="5"/>
      <c r="G49" s="38" t="s">
        <v>42</v>
      </c>
      <c r="H49" s="33">
        <f>SUM(Pets[Projected 
Cost])</f>
        <v>0</v>
      </c>
      <c r="I49" s="33">
        <f>SUM(Pets[Actual 
Cost])</f>
        <v>0</v>
      </c>
      <c r="J49" s="39">
        <f>SUBTOTAL(109,Pets[Difference])</f>
        <v>0</v>
      </c>
    </row>
    <row r="50" spans="1:10" ht="40" customHeight="1" x14ac:dyDescent="0.35">
      <c r="F50" s="5"/>
    </row>
    <row r="51" spans="1:10" s="2" customFormat="1" ht="40" customHeight="1" x14ac:dyDescent="0.35">
      <c r="A51" s="80"/>
      <c r="B51" s="62"/>
      <c r="C51" s="62"/>
      <c r="D51" s="62"/>
      <c r="E51" s="62"/>
      <c r="F51" s="84"/>
    </row>
    <row r="52" spans="1:10" ht="40" customHeight="1" x14ac:dyDescent="0.35">
      <c r="B52" s="83" t="s">
        <v>19</v>
      </c>
      <c r="C52" s="83"/>
      <c r="D52" s="83"/>
      <c r="E52" s="83"/>
      <c r="F52" s="5"/>
      <c r="G52" s="48" t="s">
        <v>60</v>
      </c>
      <c r="H52" s="48"/>
      <c r="I52" s="48"/>
      <c r="J52" s="48"/>
    </row>
    <row r="53" spans="1:10" ht="40" customHeight="1" x14ac:dyDescent="0.35">
      <c r="B53" s="13" t="s">
        <v>64</v>
      </c>
      <c r="C53" s="14" t="s">
        <v>63</v>
      </c>
      <c r="D53" s="14" t="s">
        <v>62</v>
      </c>
      <c r="E53" s="15" t="s">
        <v>2</v>
      </c>
      <c r="F53" s="5"/>
      <c r="G53" s="16" t="s">
        <v>64</v>
      </c>
      <c r="H53" s="9" t="s">
        <v>63</v>
      </c>
      <c r="I53" s="9" t="s">
        <v>62</v>
      </c>
      <c r="J53" s="10" t="s">
        <v>2</v>
      </c>
    </row>
    <row r="54" spans="1:10" ht="40" customHeight="1" x14ac:dyDescent="0.35">
      <c r="B54" s="11" t="s">
        <v>89</v>
      </c>
      <c r="C54" s="24"/>
      <c r="D54" s="24"/>
      <c r="E54" s="12">
        <f>Insurance[[#This Row],[Projected 
Cost]]-Insurance[[#This Row],[Actual 
Cost]]</f>
        <v>0</v>
      </c>
      <c r="F54" s="5"/>
      <c r="G54" s="11" t="s">
        <v>78</v>
      </c>
      <c r="H54" s="24"/>
      <c r="I54" s="24"/>
      <c r="J54" s="12">
        <f>Entertainment[[#This Row],[Projected 
Cost]]-Entertainment[[#This Row],[Actual 
Cost]]</f>
        <v>0</v>
      </c>
    </row>
    <row r="55" spans="1:10" ht="40" customHeight="1" x14ac:dyDescent="0.35">
      <c r="A55" s="4" t="s">
        <v>52</v>
      </c>
      <c r="B55" s="11" t="s">
        <v>33</v>
      </c>
      <c r="C55" s="24"/>
      <c r="D55" s="24"/>
      <c r="E55" s="12">
        <f>Insurance[[#This Row],[Projected 
Cost]]-Insurance[[#This Row],[Actual 
Cost]]</f>
        <v>0</v>
      </c>
      <c r="F55" s="5"/>
      <c r="G55" s="11" t="s">
        <v>79</v>
      </c>
      <c r="H55" s="24"/>
      <c r="I55" s="24"/>
      <c r="J55" s="12">
        <f>Entertainment[[#This Row],[Projected 
Cost]]-Entertainment[[#This Row],[Actual 
Cost]]</f>
        <v>0</v>
      </c>
    </row>
    <row r="56" spans="1:10" ht="40" customHeight="1" x14ac:dyDescent="0.35">
      <c r="B56" s="11" t="s">
        <v>90</v>
      </c>
      <c r="C56" s="24"/>
      <c r="D56" s="24"/>
      <c r="E56" s="12">
        <f>Insurance[[#This Row],[Projected 
Cost]]-Insurance[[#This Row],[Actual 
Cost]]</f>
        <v>0</v>
      </c>
      <c r="F56" s="5"/>
      <c r="G56" s="11" t="s">
        <v>80</v>
      </c>
      <c r="H56" s="24"/>
      <c r="I56" s="24"/>
      <c r="J56" s="12">
        <f>Entertainment[[#This Row],[Projected 
Cost]]-Entertainment[[#This Row],[Actual 
Cost]]</f>
        <v>0</v>
      </c>
    </row>
    <row r="57" spans="1:10" ht="40" customHeight="1" x14ac:dyDescent="0.35">
      <c r="B57" s="11" t="s">
        <v>91</v>
      </c>
      <c r="C57" s="24"/>
      <c r="D57" s="24"/>
      <c r="E57" s="12">
        <f>Insurance[[#This Row],[Projected 
Cost]]-Insurance[[#This Row],[Actual 
Cost]]</f>
        <v>0</v>
      </c>
      <c r="F57" s="5"/>
      <c r="G57" s="11" t="s">
        <v>7</v>
      </c>
      <c r="H57" s="24"/>
      <c r="I57" s="24"/>
      <c r="J57" s="12">
        <f>Entertainment[[#This Row],[Projected 
Cost]]-Entertainment[[#This Row],[Actual 
Cost]]</f>
        <v>0</v>
      </c>
    </row>
    <row r="58" spans="1:10" s="2" customFormat="1" ht="40" customHeight="1" x14ac:dyDescent="0.35">
      <c r="A58" s="80"/>
      <c r="B58" s="11" t="s">
        <v>26</v>
      </c>
      <c r="C58" s="24"/>
      <c r="D58" s="24"/>
      <c r="E58" s="12">
        <f>Insurance[[#This Row],[Projected 
Cost]]-Insurance[[#This Row],[Actual 
Cost]]</f>
        <v>0</v>
      </c>
      <c r="F58" s="84"/>
      <c r="G58" s="11" t="s">
        <v>9</v>
      </c>
      <c r="H58" s="24"/>
      <c r="I58" s="24"/>
      <c r="J58" s="12">
        <f>Entertainment[[#This Row],[Projected 
Cost]]-Entertainment[[#This Row],[Actual 
Cost]]</f>
        <v>0</v>
      </c>
    </row>
    <row r="59" spans="1:10" ht="40" customHeight="1" x14ac:dyDescent="0.35">
      <c r="B59" s="11" t="s">
        <v>13</v>
      </c>
      <c r="C59" s="24"/>
      <c r="D59" s="24"/>
      <c r="E59" s="12">
        <f>Insurance[[#This Row],[Projected 
Cost]]-Insurance[[#This Row],[Actual 
Cost]]</f>
        <v>0</v>
      </c>
      <c r="F59" s="5"/>
      <c r="G59" s="11" t="s">
        <v>11</v>
      </c>
      <c r="H59" s="24"/>
      <c r="I59" s="24"/>
      <c r="J59" s="12">
        <f>Entertainment[[#This Row],[Projected 
Cost]]-Entertainment[[#This Row],[Actual 
Cost]]</f>
        <v>0</v>
      </c>
    </row>
    <row r="60" spans="1:10" ht="40" customHeight="1" x14ac:dyDescent="0.35">
      <c r="B60" s="36" t="s">
        <v>42</v>
      </c>
      <c r="C60" s="34">
        <f>SUM(Insurance[Projected 
Cost])</f>
        <v>0</v>
      </c>
      <c r="D60" s="34">
        <f>SUM(Insurance[Actual 
Cost])</f>
        <v>0</v>
      </c>
      <c r="E60" s="37">
        <f>SUBTOTAL(109,Insurance[Difference])</f>
        <v>0</v>
      </c>
      <c r="F60" s="5"/>
      <c r="G60" s="11" t="s">
        <v>77</v>
      </c>
      <c r="H60" s="24"/>
      <c r="I60" s="24"/>
      <c r="J60" s="12">
        <f>Entertainment[[#This Row],[Projected 
Cost]]-Entertainment[[#This Row],[Actual 
Cost]]</f>
        <v>0</v>
      </c>
    </row>
    <row r="61" spans="1:10" ht="40" customHeight="1" x14ac:dyDescent="0.35">
      <c r="F61" s="5"/>
      <c r="G61" s="11" t="s">
        <v>13</v>
      </c>
      <c r="H61" s="24"/>
      <c r="I61" s="24"/>
      <c r="J61" s="12">
        <f>Entertainment[[#This Row],[Projected 
Cost]]-Entertainment[[#This Row],[Actual 
Cost]]</f>
        <v>0</v>
      </c>
    </row>
    <row r="62" spans="1:10" ht="40" customHeight="1" x14ac:dyDescent="0.35">
      <c r="F62" s="5"/>
      <c r="G62" s="11" t="s">
        <v>13</v>
      </c>
      <c r="H62" s="24"/>
      <c r="I62" s="24"/>
      <c r="J62" s="12">
        <f>Entertainment[[#This Row],[Projected 
Cost]]-Entertainment[[#This Row],[Actual 
Cost]]</f>
        <v>0</v>
      </c>
    </row>
    <row r="63" spans="1:10" ht="40" customHeight="1" x14ac:dyDescent="0.35">
      <c r="A63" s="4" t="s">
        <v>53</v>
      </c>
      <c r="B63" s="81" t="s">
        <v>70</v>
      </c>
      <c r="C63" s="81"/>
      <c r="D63" s="81"/>
      <c r="E63" s="81"/>
      <c r="F63" s="5"/>
      <c r="G63" s="38" t="s">
        <v>42</v>
      </c>
      <c r="H63" s="58">
        <f>SUM(Entertainment[Projected 
Cost])</f>
        <v>0</v>
      </c>
      <c r="I63" s="58">
        <f>SUM(Entertainment[Actual 
Cost])</f>
        <v>0</v>
      </c>
      <c r="J63" s="42">
        <f>SUBTOTAL(109,Entertainment[Difference])</f>
        <v>0</v>
      </c>
    </row>
    <row r="64" spans="1:10" ht="40" customHeight="1" x14ac:dyDescent="0.35">
      <c r="B64" s="78" t="s">
        <v>36</v>
      </c>
      <c r="C64" s="9" t="s">
        <v>63</v>
      </c>
      <c r="D64" s="9" t="s">
        <v>62</v>
      </c>
      <c r="E64" s="10" t="s">
        <v>2</v>
      </c>
      <c r="F64" s="5"/>
    </row>
    <row r="65" spans="1:10" ht="40" customHeight="1" x14ac:dyDescent="0.35">
      <c r="B65" s="21" t="s">
        <v>37</v>
      </c>
      <c r="C65" s="23"/>
      <c r="D65" s="23"/>
      <c r="E65" s="20">
        <f>Legal[[#This Row],[Projected 
Cost]]-Legal[[#This Row],[Actual 
Cost]]</f>
        <v>0</v>
      </c>
      <c r="F65" s="5"/>
    </row>
    <row r="66" spans="1:10" ht="40" customHeight="1" x14ac:dyDescent="0.35">
      <c r="B66" s="11" t="s">
        <v>38</v>
      </c>
      <c r="C66" s="24"/>
      <c r="D66" s="24"/>
      <c r="E66" s="12">
        <f>Legal[[#This Row],[Projected 
Cost]]-Legal[[#This Row],[Actual 
Cost]]</f>
        <v>0</v>
      </c>
      <c r="F66" s="5"/>
      <c r="G66" s="83" t="s">
        <v>69</v>
      </c>
      <c r="H66" s="83"/>
      <c r="I66" s="83"/>
      <c r="J66" s="83"/>
    </row>
    <row r="67" spans="1:10" s="2" customFormat="1" ht="40" customHeight="1" x14ac:dyDescent="0.35">
      <c r="A67" s="80"/>
      <c r="B67" s="11" t="s">
        <v>39</v>
      </c>
      <c r="C67" s="24"/>
      <c r="D67" s="24"/>
      <c r="E67" s="12">
        <f>Legal[[#This Row],[Projected 
Cost]]-Legal[[#This Row],[Actual 
Cost]]</f>
        <v>0</v>
      </c>
      <c r="F67" s="84"/>
      <c r="G67" s="51" t="s">
        <v>64</v>
      </c>
      <c r="H67" s="9" t="s">
        <v>63</v>
      </c>
      <c r="I67" s="9" t="s">
        <v>62</v>
      </c>
      <c r="J67" s="10" t="s">
        <v>2</v>
      </c>
    </row>
    <row r="68" spans="1:10" ht="40" customHeight="1" x14ac:dyDescent="0.35">
      <c r="B68" s="11" t="s">
        <v>13</v>
      </c>
      <c r="C68" s="24"/>
      <c r="D68" s="24"/>
      <c r="E68" s="12">
        <f>Legal[[#This Row],[Projected 
Cost]]-Legal[[#This Row],[Actual 
Cost]]</f>
        <v>0</v>
      </c>
      <c r="F68" s="5"/>
      <c r="G68" s="21" t="s">
        <v>29</v>
      </c>
      <c r="H68" s="23"/>
      <c r="I68" s="23"/>
      <c r="J68" s="20">
        <f>Gifts[[#This Row],[Projected 
Cost]]-Gifts[[#This Row],[Actual 
Cost]]</f>
        <v>0</v>
      </c>
    </row>
    <row r="69" spans="1:10" ht="40" customHeight="1" x14ac:dyDescent="0.35">
      <c r="B69" s="38" t="s">
        <v>42</v>
      </c>
      <c r="C69" s="31">
        <f>SUM(Legal[Projected 
Cost])</f>
        <v>0</v>
      </c>
      <c r="D69" s="31">
        <f>SUM(Legal[Actual 
Cost])</f>
        <v>0</v>
      </c>
      <c r="E69" s="42">
        <f>SUBTOTAL(109,Legal[Difference])</f>
        <v>0</v>
      </c>
      <c r="F69" s="5"/>
      <c r="G69" s="11" t="s">
        <v>30</v>
      </c>
      <c r="H69" s="24"/>
      <c r="I69" s="24"/>
      <c r="J69" s="12">
        <f>Gifts[[#This Row],[Projected 
Cost]]-Gifts[[#This Row],[Actual 
Cost]]</f>
        <v>0</v>
      </c>
    </row>
    <row r="70" spans="1:10" ht="40" customHeight="1" x14ac:dyDescent="0.35">
      <c r="F70" s="5"/>
      <c r="G70" s="11" t="s">
        <v>32</v>
      </c>
      <c r="H70" s="24"/>
      <c r="I70" s="24"/>
      <c r="J70" s="12">
        <f>Gifts[[#This Row],[Projected 
Cost]]-Gifts[[#This Row],[Actual 
Cost]]</f>
        <v>0</v>
      </c>
    </row>
    <row r="71" spans="1:10" ht="40" customHeight="1" x14ac:dyDescent="0.35">
      <c r="F71" s="5"/>
      <c r="G71" s="38" t="s">
        <v>42</v>
      </c>
      <c r="H71" s="31">
        <f>SUM(Gifts[Projected 
Cost])</f>
        <v>0</v>
      </c>
      <c r="I71" s="31">
        <f>SUM(Gifts[Actual 
Cost])</f>
        <v>0</v>
      </c>
      <c r="J71" s="42">
        <f>SUBTOTAL(109,Gifts[Difference])</f>
        <v>0</v>
      </c>
    </row>
    <row r="72" spans="1:10" ht="40" customHeight="1" x14ac:dyDescent="0.35">
      <c r="B72" s="81" t="s">
        <v>31</v>
      </c>
      <c r="C72" s="81"/>
      <c r="D72" s="81"/>
      <c r="E72" s="81"/>
      <c r="F72" s="5"/>
    </row>
    <row r="73" spans="1:10" ht="40" customHeight="1" x14ac:dyDescent="0.35">
      <c r="B73" s="17" t="s">
        <v>64</v>
      </c>
      <c r="C73" s="9" t="s">
        <v>63</v>
      </c>
      <c r="D73" s="9" t="s">
        <v>62</v>
      </c>
      <c r="E73" s="10" t="s">
        <v>2</v>
      </c>
      <c r="F73" s="5"/>
    </row>
    <row r="74" spans="1:10" ht="40" customHeight="1" x14ac:dyDescent="0.35">
      <c r="B74" s="11" t="s">
        <v>27</v>
      </c>
      <c r="C74" s="24"/>
      <c r="D74" s="24"/>
      <c r="E74" s="12">
        <f>Food[[#This Row],[Projected 
Cost]]-Food[[#This Row],[Actual 
Cost]]</f>
        <v>0</v>
      </c>
      <c r="F74" s="5"/>
    </row>
    <row r="75" spans="1:10" ht="40" customHeight="1" x14ac:dyDescent="0.35">
      <c r="B75" s="11" t="s">
        <v>28</v>
      </c>
      <c r="C75" s="24"/>
      <c r="D75" s="24"/>
      <c r="E75" s="12">
        <f>Food[[#This Row],[Projected 
Cost]]-Food[[#This Row],[Actual 
Cost]]</f>
        <v>0</v>
      </c>
      <c r="F75" s="5"/>
    </row>
    <row r="76" spans="1:10" ht="40" customHeight="1" x14ac:dyDescent="0.35">
      <c r="B76" s="11" t="s">
        <v>13</v>
      </c>
      <c r="C76" s="24"/>
      <c r="D76" s="24"/>
      <c r="E76" s="12">
        <f>Food[[#This Row],[Projected 
Cost]]-Food[[#This Row],[Actual 
Cost]]</f>
        <v>0</v>
      </c>
      <c r="F76" s="5"/>
    </row>
    <row r="77" spans="1:10" ht="40" customHeight="1" x14ac:dyDescent="0.35">
      <c r="A77" s="4" t="s">
        <v>54</v>
      </c>
      <c r="B77" s="38" t="s">
        <v>42</v>
      </c>
      <c r="C77" s="31">
        <f ca="1">SUM(Food[[#Data],[#Totals],[Projected 
Cost]])</f>
        <v>0</v>
      </c>
      <c r="D77" s="31">
        <f ca="1">SUM(Food[[#Data],[#Totals],[Actual 
Cost]])</f>
        <v>0</v>
      </c>
      <c r="E77" s="42">
        <f>SUBTOTAL(109,Food[Difference])</f>
        <v>0</v>
      </c>
      <c r="F77" s="5"/>
      <c r="G77" s="35"/>
      <c r="H77" s="35"/>
      <c r="I77" s="35"/>
      <c r="J77" s="35"/>
    </row>
    <row r="78" spans="1:10" ht="40" customHeight="1" x14ac:dyDescent="0.35">
      <c r="F78" s="5"/>
      <c r="G78" s="103" t="s">
        <v>47</v>
      </c>
      <c r="H78" s="103"/>
      <c r="I78" s="103"/>
      <c r="J78" s="97">
        <f ca="1">SUM(Savings[[#Totals],[Projected 
Cost]],Housing[[#Totals],[Projected
Cost]],Insurance[[#Totals],[Projected 
Cost]],Legal[[#Totals],[Projected 
Cost]],Food[[#Totals],[Projected 
Cost]],Loans[[#Totals],[Projected 
Cost]],Transportation[[#Totals],[Projected 
Cost]],PersonalCare[[#Totals],[Projected 
Cost]],Pets[[#Totals],[Projected 
Cost]],Entertainment[[#Totals],[Projected 
Cost]],Gifts[[#Totals],[Projected 
Cost]])</f>
        <v>0</v>
      </c>
    </row>
    <row r="79" spans="1:10" ht="40" customHeight="1" x14ac:dyDescent="0.35">
      <c r="F79" s="5"/>
      <c r="G79" s="103"/>
      <c r="H79" s="103"/>
      <c r="I79" s="103"/>
      <c r="J79" s="97"/>
    </row>
    <row r="80" spans="1:10" ht="40" customHeight="1" x14ac:dyDescent="0.35">
      <c r="A80" s="4" t="s">
        <v>55</v>
      </c>
      <c r="B80" s="83" t="s">
        <v>66</v>
      </c>
      <c r="C80" s="83"/>
      <c r="D80" s="83"/>
      <c r="E80" s="83"/>
      <c r="F80" s="5"/>
      <c r="G80" s="99" t="s">
        <v>48</v>
      </c>
      <c r="H80" s="99"/>
      <c r="I80" s="99"/>
      <c r="J80" s="98">
        <f ca="1">SUM(Taxes[[#Totals],[Actual 
Cost]],Savings[[#Totals],[Actual 
Cost]],Housing[[#Totals],[Actual 
Cost]],Insurance[[#Totals],[Actual 
Cost]],Legal[[#Totals],[Actual 
Cost]],Food[[#Totals],[Actual 
Cost]],Loans[[#Totals],[Actual 
Cost]],Transportation[[#Totals],[Actual 
Cost]],PersonalCare[[#Totals],[Actual 
Cost]],Pets[[#Totals],[Actual 
Cost]],Entertainment[[#Totals],[Actual 
Cost]],Gifts[[#Totals],[Actual 
Cost]])</f>
        <v>0</v>
      </c>
    </row>
    <row r="81" spans="2:10" ht="40" customHeight="1" x14ac:dyDescent="0.35">
      <c r="B81" s="13" t="s">
        <v>64</v>
      </c>
      <c r="C81" s="14" t="s">
        <v>63</v>
      </c>
      <c r="D81" s="14" t="s">
        <v>62</v>
      </c>
      <c r="E81" s="15" t="s">
        <v>2</v>
      </c>
      <c r="F81" s="5"/>
      <c r="G81" s="99"/>
      <c r="H81" s="99"/>
      <c r="I81" s="99"/>
      <c r="J81" s="98"/>
    </row>
    <row r="82" spans="2:10" ht="40" customHeight="1" x14ac:dyDescent="0.35">
      <c r="B82" s="11" t="s">
        <v>16</v>
      </c>
      <c r="C82" s="24"/>
      <c r="D82" s="24"/>
      <c r="E82" s="12">
        <f>Loans[[#This Row],[Projected 
Cost]]-Loans[[#This Row],[Actual 
Cost]]</f>
        <v>0</v>
      </c>
      <c r="F82" s="5"/>
      <c r="G82" s="95" t="s">
        <v>101</v>
      </c>
      <c r="H82" s="95"/>
      <c r="I82" s="95"/>
      <c r="J82" s="96">
        <f ca="1">J78-J80</f>
        <v>0</v>
      </c>
    </row>
    <row r="83" spans="2:10" ht="40" customHeight="1" x14ac:dyDescent="0.35">
      <c r="B83" s="11" t="s">
        <v>18</v>
      </c>
      <c r="C83" s="24"/>
      <c r="D83" s="24"/>
      <c r="E83" s="12">
        <f>Loans[[#This Row],[Projected 
Cost]]-Loans[[#This Row],[Actual 
Cost]]</f>
        <v>0</v>
      </c>
      <c r="F83" s="5"/>
      <c r="G83" s="95"/>
      <c r="H83" s="95"/>
      <c r="I83" s="95"/>
      <c r="J83" s="96"/>
    </row>
    <row r="84" spans="2:10" ht="40" customHeight="1" x14ac:dyDescent="0.35">
      <c r="B84" s="11" t="s">
        <v>81</v>
      </c>
      <c r="C84" s="24"/>
      <c r="D84" s="24"/>
      <c r="E84" s="12">
        <f>Loans[[#This Row],[Projected 
Cost]]-Loans[[#This Row],[Actual 
Cost]]</f>
        <v>0</v>
      </c>
      <c r="F84" s="5"/>
      <c r="G84" s="101" t="s">
        <v>74</v>
      </c>
      <c r="H84" s="101"/>
      <c r="I84" s="101"/>
      <c r="J84" s="102" t="str">
        <f ca="1">IF(J82=0,"Yes","No")</f>
        <v>Yes</v>
      </c>
    </row>
    <row r="85" spans="2:10" ht="40" customHeight="1" x14ac:dyDescent="0.35">
      <c r="B85" s="11" t="s">
        <v>82</v>
      </c>
      <c r="C85" s="24"/>
      <c r="D85" s="24"/>
      <c r="E85" s="12">
        <f>Loans[[#This Row],[Projected 
Cost]]-Loans[[#This Row],[Actual 
Cost]]</f>
        <v>0</v>
      </c>
      <c r="F85" s="5"/>
      <c r="G85" s="101" t="s">
        <v>75</v>
      </c>
      <c r="H85" s="101"/>
      <c r="I85" s="101"/>
      <c r="J85" s="102"/>
    </row>
    <row r="86" spans="2:10" ht="40" customHeight="1" x14ac:dyDescent="0.3">
      <c r="B86" s="11" t="s">
        <v>94</v>
      </c>
      <c r="C86" s="24"/>
      <c r="D86" s="24"/>
      <c r="E86" s="12">
        <f>Loans[[#This Row],[Projected 
Cost]]-Loans[[#This Row],[Actual 
Cost]]</f>
        <v>0</v>
      </c>
    </row>
    <row r="87" spans="2:10" ht="40" customHeight="1" x14ac:dyDescent="0.3">
      <c r="B87" s="11" t="s">
        <v>13</v>
      </c>
      <c r="C87" s="24"/>
      <c r="D87" s="24"/>
      <c r="E87" s="12">
        <f>Loans[[#This Row],[Projected 
Cost]]-Loans[[#This Row],[Actual 
Cost]]</f>
        <v>0</v>
      </c>
    </row>
    <row r="88" spans="2:10" ht="18.5" x14ac:dyDescent="0.3">
      <c r="B88" s="36" t="s">
        <v>42</v>
      </c>
      <c r="C88" s="29">
        <f>SUM(Loans[Projected 
Cost])</f>
        <v>0</v>
      </c>
      <c r="D88" s="29">
        <f>SUM(Loans[Actual 
Cost])</f>
        <v>0</v>
      </c>
      <c r="E88" s="37">
        <f>SUBTOTAL(109,Loans[Difference])</f>
        <v>0</v>
      </c>
    </row>
  </sheetData>
  <mergeCells count="22">
    <mergeCell ref="E6:G7"/>
    <mergeCell ref="H6:H7"/>
    <mergeCell ref="E8:G9"/>
    <mergeCell ref="H8:H9"/>
    <mergeCell ref="B2:G2"/>
    <mergeCell ref="G84:I85"/>
    <mergeCell ref="J84:J85"/>
    <mergeCell ref="E10:G11"/>
    <mergeCell ref="H10:H11"/>
    <mergeCell ref="G78:I79"/>
    <mergeCell ref="E4:G5"/>
    <mergeCell ref="B4:C4"/>
    <mergeCell ref="B11:C11"/>
    <mergeCell ref="H4:H5"/>
    <mergeCell ref="G18:J18"/>
    <mergeCell ref="B18:E18"/>
    <mergeCell ref="B27:E27"/>
    <mergeCell ref="G82:I83"/>
    <mergeCell ref="J82:J83"/>
    <mergeCell ref="J78:J79"/>
    <mergeCell ref="J80:J81"/>
    <mergeCell ref="G80:I81"/>
  </mergeCells>
  <phoneticPr fontId="30" type="noConversion"/>
  <dataValidations xWindow="207" yWindow="596" count="20">
    <dataValidation allowBlank="1" showInputMessage="1" showErrorMessage="1" prompt="Create a Personal Monthly Budget in this worksheet. Helpful instructions on how to use this worksheet are in cells in this column. Arrow down to get started." sqref="A1" xr:uid="{535C1FB4-69DA-478A-9C24-451D9BD5B386}"/>
    <dataValidation allowBlank="1" showInputMessage="1" showErrorMessage="1" prompt="Title of this worksheet is in cell C2. Next instruction is in cell A4." sqref="A2" xr:uid="{B4FABB03-3192-4386-8C0C-14BCEBFC58A9}"/>
    <dataValidation allowBlank="1" showInputMessage="1" showErrorMessage="1" prompt="Projected Monthly Income label is in cell at right. Enter Income 1 in cell C5 and Extra Income in C6 to calculate Total monthly income in C7. Next instruction is in cell A7." sqref="A4" xr:uid="{37ECE25A-D750-4901-9936-FA0425D6DFC1}"/>
    <dataValidation allowBlank="1" showInputMessage="1" showErrorMessage="1" prompt="Projected Balance is auto calculated in cell H4, Actual Balance in H6, and Difference in H8. Next instruction is in cell A9." sqref="A9" xr:uid="{30295BAD-27FA-449C-8A78-ECFC2ACE1A2B}"/>
    <dataValidation allowBlank="1" showInputMessage="1" showErrorMessage="1" prompt="Actual Monthly Income label is in cell at right. Enter Income 1 in cell C10 and Extra Income in C11 to calculate Total monthly income in C12. Next instruction is in cell A14." sqref="A11" xr:uid="{23FC07BB-1058-4403-A6BB-F2E3DAB6391D}"/>
    <dataValidation allowBlank="1" showInputMessage="1" showErrorMessage="1" prompt="Enter details in Housing table starting in cell at right and in Entertainment table starting in cell G14. Next instruction is in cell A27." sqref="A19" xr:uid="{DCC6E90E-6B90-466F-863D-46F7DA3C4296}"/>
    <dataValidation allowBlank="1" showInputMessage="1" showErrorMessage="1" prompt="Enter details in Transportation table starting in cell at right and in Loans table starting in cell G26. Next instruction is in cell A37." sqref="A34" xr:uid="{AFC8D67D-8805-4E04-8494-156CF7945383}"/>
    <dataValidation allowBlank="1" showInputMessage="1" showErrorMessage="1" prompt="Enter details in Insurance table starting in cell at right and in Taxes table starting in cell G35. Next instruction is in cell A44." sqref="A46" xr:uid="{34699D58-6783-4DA8-AD00-EB6D5B4F4886}"/>
    <dataValidation allowBlank="1" showInputMessage="1" showErrorMessage="1" prompt="Enter details in Food table starting in cell at right and in Savings table starting in cell G42. Next instruction is in cell A50." sqref="A55" xr:uid="{E10C94B7-CAAB-4591-99E4-5A50789CA061}"/>
    <dataValidation allowBlank="1" showInputMessage="1" showErrorMessage="1" prompt="Enter details in Pets table starting in cell at right and in Gifts table starting in cell G48. Next instruction is in cell A58." sqref="A63:A69" xr:uid="{2288A180-A788-4190-A6AF-985B4E7FF023}"/>
    <dataValidation allowBlank="1" showInputMessage="1" showErrorMessage="1" prompt="Enter details in Personal Care table starting in cell at right and in Legal table starting in cell G54. Next instruction is in cell A61." sqref="A77" xr:uid="{4D40684C-D56F-4273-B2CC-5C8947747B1A}"/>
    <dataValidation allowBlank="1" showInputMessage="1" showErrorMessage="1" prompt="Total Projected Cost is auto calculated in cell J61, Total Actual Cost in J63, and Total Difference in J65." sqref="A80" xr:uid="{7663E59F-1158-4833-8ADA-EE341AD75E0A}"/>
    <dataValidation type="date" operator="greaterThan" allowBlank="1" showInputMessage="1" showErrorMessage="1" errorTitle="Not a Future Date" error="You must input a date in the future." prompt="Input a date in the future. Month Year or Date." sqref="J2" xr:uid="{A4B47E64-250D-4D53-B8AB-2D9D64AD0D1C}">
      <formula1>TODAY()</formula1>
    </dataValidation>
    <dataValidation allowBlank="1" showInputMessage="1" showErrorMessage="1" prompt="This should be zero!" sqref="H4:H6" xr:uid="{B1C20A57-E78A-4C7A-AB2A-5786F85F1F55}"/>
    <dataValidation allowBlank="1" showInputMessage="1" showErrorMessage="1" promptTitle="Hint:" prompt="If you have a 410K, you should contribute at least as much as your employer will match!" sqref="C29:C30" xr:uid="{F4164A24-2E22-424D-BACC-285C8275D1B0}"/>
    <dataValidation allowBlank="1" showInputMessage="1" showErrorMessage="1" promptTitle="Contribution Limits:" prompt="Check here to see how much you are legally allowed to contribute per year via the IRA: https://www.irs.gov/retirement-plans/plan-participant-employee/retirement-topics-ira-contribution-limits" sqref="C31" xr:uid="{D09C19D2-C9EA-4829-812D-DC380DAA1F02}"/>
    <dataValidation allowBlank="1" showInputMessage="1" showErrorMessage="1" promptTitle="Reminder:" prompt="a Roth IRA taxes your contributions upfront, but your withdrawals during retirement are tax-free." sqref="B31" xr:uid="{DBF39B33-3372-4945-B309-A3771FEB13EF}"/>
    <dataValidation allowBlank="1" showInputMessage="1" showErrorMessage="1" promptTitle="Reminder:" prompt="a Traditional IRA taxes your contributions when you withdrawal funds during retirement, but your contributions are tax-free." sqref="B30" xr:uid="{80FCB5E6-E510-4B97-9F55-A3E94B785877}"/>
    <dataValidation allowBlank="1" showInputMessage="1" showErrorMessage="1" promptTitle="Reminder:" prompt="This is your savings account. It should not be too extravagant, but should be enough so that you have flexibility and liquidity in case of an emergency. Remember that money you put in a savings account barely accrues interest." sqref="B33" xr:uid="{E02B8F34-FE99-4403-9B0E-0935CFCF82C4}"/>
    <dataValidation allowBlank="1" showInputMessage="1" showErrorMessage="1" promptTitle="If Error:" prompt="Enable iterative calculations. File&gt;Options&gt;Formulas&gt;Check Enable Iterative Calculations" sqref="H14:H15 H10:H11" xr:uid="{D0F0D55A-B538-4143-8DB7-4BA0F94D2765}"/>
  </dataValidations>
  <printOptions horizontalCentered="1"/>
  <pageMargins left="0.4" right="0.4" top="0.4" bottom="0.4" header="0.3" footer="0.5"/>
  <pageSetup scale="54" fitToHeight="0" orientation="portrait" r:id="rId1"/>
  <headerFooter differentFirst="1">
    <oddFooter>Page &amp;P of &amp;N</oddFooter>
  </headerFooter>
  <ignoredErrors>
    <ignoredError sqref="J79 J81"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E10D-EF0B-410B-AE27-9220CBA03873}">
  <dimension ref="A1:H14"/>
  <sheetViews>
    <sheetView tabSelected="1" workbookViewId="0">
      <selection activeCell="D2" sqref="D2"/>
    </sheetView>
  </sheetViews>
  <sheetFormatPr defaultRowHeight="13" x14ac:dyDescent="0.3"/>
  <cols>
    <col min="1" max="1" width="35.796875" customWidth="1"/>
    <col min="2" max="2" width="28.796875" customWidth="1"/>
    <col min="3" max="3" width="20.19921875" customWidth="1"/>
    <col min="4" max="4" width="16.8984375" customWidth="1"/>
  </cols>
  <sheetData>
    <row r="1" spans="1:8" ht="33.5" x14ac:dyDescent="0.3">
      <c r="A1" s="108" t="s">
        <v>96</v>
      </c>
      <c r="B1" s="108"/>
      <c r="C1" s="108"/>
      <c r="D1" s="93"/>
      <c r="E1" s="93"/>
      <c r="F1" s="93"/>
      <c r="G1" s="93"/>
      <c r="H1" s="93"/>
    </row>
    <row r="2" spans="1:8" ht="26" x14ac:dyDescent="0.3">
      <c r="A2" s="92" t="s">
        <v>100</v>
      </c>
      <c r="B2" s="90" t="s">
        <v>98</v>
      </c>
      <c r="C2" s="89" t="s">
        <v>99</v>
      </c>
    </row>
    <row r="3" spans="1:8" ht="26" x14ac:dyDescent="0.3">
      <c r="A3" s="91" t="s">
        <v>67</v>
      </c>
      <c r="B3" s="112">
        <f>Taxes[[#Totals],[Projected 
Cost]]</f>
        <v>0</v>
      </c>
      <c r="C3" s="112">
        <f>Taxes[[#Totals],[Actual 
Cost]]</f>
        <v>0</v>
      </c>
    </row>
    <row r="4" spans="1:8" ht="26" x14ac:dyDescent="0.3">
      <c r="A4" s="91" t="s">
        <v>97</v>
      </c>
      <c r="B4" s="112">
        <f>Savings[[#Totals],[Projected 
Cost]]</f>
        <v>0</v>
      </c>
      <c r="C4" s="112">
        <f>Savings[[#Totals],[Actual 
Cost]]</f>
        <v>0</v>
      </c>
    </row>
    <row r="5" spans="1:8" ht="26" x14ac:dyDescent="0.3">
      <c r="A5" s="91" t="s">
        <v>59</v>
      </c>
      <c r="B5" s="112">
        <f>Housing[[#Totals],[Projected
Cost]]</f>
        <v>0</v>
      </c>
      <c r="C5" s="112">
        <f>Housing[[#Totals],[Actual 
Cost]]</f>
        <v>0</v>
      </c>
    </row>
    <row r="6" spans="1:8" ht="26" x14ac:dyDescent="0.3">
      <c r="A6" s="91" t="s">
        <v>19</v>
      </c>
      <c r="B6" s="112">
        <f>Insurance[[#Totals],[Projected 
Cost]]</f>
        <v>0</v>
      </c>
      <c r="C6" s="112">
        <f>Insurance[[#Totals],[Actual 
Cost]]</f>
        <v>0</v>
      </c>
    </row>
    <row r="7" spans="1:8" ht="26" x14ac:dyDescent="0.3">
      <c r="A7" s="91" t="s">
        <v>70</v>
      </c>
      <c r="B7" s="112">
        <f>Legal[[#Totals],[Projected 
Cost]]</f>
        <v>0</v>
      </c>
      <c r="C7" s="112">
        <f>Legal[[#Totals],[Actual 
Cost]]</f>
        <v>0</v>
      </c>
    </row>
    <row r="8" spans="1:8" ht="26" x14ac:dyDescent="0.3">
      <c r="A8" s="91" t="s">
        <v>31</v>
      </c>
      <c r="B8" s="112">
        <f ca="1">Food[[#Totals],[Projected 
Cost]]</f>
        <v>0</v>
      </c>
      <c r="C8" s="112">
        <f ca="1">Food[[#Totals],[Actual 
Cost]]</f>
        <v>0</v>
      </c>
    </row>
    <row r="9" spans="1:8" ht="26" x14ac:dyDescent="0.3">
      <c r="A9" s="91" t="s">
        <v>66</v>
      </c>
      <c r="B9" s="112">
        <f>Loans[[#Totals],[Projected 
Cost]]</f>
        <v>0</v>
      </c>
      <c r="C9" s="112">
        <f>Loans[[#Totals],[Actual 
Cost]]</f>
        <v>0</v>
      </c>
    </row>
    <row r="10" spans="1:8" ht="26" x14ac:dyDescent="0.3">
      <c r="A10" s="91" t="s">
        <v>65</v>
      </c>
      <c r="B10" s="112">
        <f>Transportation[[#Totals],[Projected 
Cost]]</f>
        <v>0</v>
      </c>
      <c r="C10" s="112">
        <f>Transportation[[#Totals],[Actual 
Cost]]</f>
        <v>0</v>
      </c>
    </row>
    <row r="11" spans="1:8" ht="26" x14ac:dyDescent="0.3">
      <c r="A11" s="91" t="s">
        <v>71</v>
      </c>
      <c r="B11" s="112">
        <f>PersonalCare[[#Totals],[Projected 
Cost]]</f>
        <v>0</v>
      </c>
      <c r="C11" s="112">
        <f>PersonalCare[[#Totals],[Actual 
Cost]]</f>
        <v>0</v>
      </c>
    </row>
    <row r="12" spans="1:8" ht="26" x14ac:dyDescent="0.3">
      <c r="A12" s="91" t="s">
        <v>68</v>
      </c>
      <c r="B12" s="112">
        <f>Pets[[#Totals],[Projected 
Cost]]</f>
        <v>0</v>
      </c>
      <c r="C12" s="112">
        <f>Pets[[#Totals],[Actual 
Cost]]</f>
        <v>0</v>
      </c>
    </row>
    <row r="13" spans="1:8" ht="26" x14ac:dyDescent="0.3">
      <c r="A13" s="91" t="s">
        <v>60</v>
      </c>
      <c r="B13" s="112">
        <f>Entertainment[[#Totals],[Projected 
Cost]]</f>
        <v>0</v>
      </c>
      <c r="C13" s="112">
        <f>Entertainment[[#Totals],[Actual 
Cost]]</f>
        <v>0</v>
      </c>
    </row>
    <row r="14" spans="1:8" ht="26" x14ac:dyDescent="0.3">
      <c r="A14" s="91" t="s">
        <v>69</v>
      </c>
      <c r="B14" s="112">
        <f>Gifts[[#Totals],[Projected 
Cost]]</f>
        <v>0</v>
      </c>
      <c r="C14" s="112">
        <f>Gifts[[#Totals],[Actual 
Cost]]</f>
        <v>0</v>
      </c>
    </row>
  </sheetData>
  <mergeCells count="1">
    <mergeCell ref="A1:C1"/>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44517F70-2992-44DE-95FD-5B6D81A222C4}">
  <ds:schemaRefs>
    <ds:schemaRef ds:uri="http://schemas.microsoft.com/sharepoint/v3/contenttype/forms"/>
  </ds:schemaRefs>
</ds:datastoreItem>
</file>

<file path=customXml/itemProps2.xml><?xml version="1.0" encoding="utf-8"?>
<ds:datastoreItem xmlns:ds="http://schemas.openxmlformats.org/officeDocument/2006/customXml" ds:itemID="{A4E1FEA6-248E-4BA3-B2AF-C03B3B10D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ECAD3B-EAEA-4383-94BC-FD59E091E898}">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TM33398600</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Zero Based Monthly Budget</vt:lpstr>
      <vt:lpstr>Budget 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2020-10-16T05:02:30Z</dcterms:created>
  <dcterms:modified xsi:type="dcterms:W3CDTF">2022-01-12T02:37:55Z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