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arol\Documents\Senior Year\Thesis\"/>
    </mc:Choice>
  </mc:AlternateContent>
  <xr:revisionPtr revIDLastSave="0" documentId="13_ncr:1_{37DD6948-D648-41B9-B4E4-18359C973150}" xr6:coauthVersionLast="47" xr6:coauthVersionMax="47" xr10:uidLastSave="{00000000-0000-0000-0000-000000000000}"/>
  <bookViews>
    <workbookView xWindow="-110" yWindow="-110" windowWidth="19420" windowHeight="10420" activeTab="2" xr2:uid="{447F446A-10C8-49D3-87E4-E7BB6A0104D1}"/>
  </bookViews>
  <sheets>
    <sheet name="Credit Scores" sheetId="1" r:id="rId1"/>
    <sheet name="Improving your Score" sheetId="4" r:id="rId2"/>
    <sheet name="Credit Card Questions" sheetId="2" r:id="rId3"/>
    <sheet name="Credit Card Legend" sheetId="5" r:id="rId4"/>
    <sheet name="Disclaimer" sheetId="6" r:id="rId5"/>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A6" i="2"/>
  <c r="A7" i="2"/>
  <c r="A8" i="2"/>
  <c r="A9" i="2"/>
  <c r="A10" i="2"/>
  <c r="A11" i="2"/>
  <c r="A12" i="2"/>
  <c r="A13" i="2"/>
  <c r="A14" i="2"/>
  <c r="A15" i="2"/>
  <c r="A16" i="2"/>
  <c r="A17" i="2"/>
  <c r="A4" i="2"/>
  <c r="D14" i="4"/>
  <c r="H14" i="4"/>
  <c r="E12" i="2"/>
  <c r="D12" i="4"/>
  <c r="D13" i="4"/>
  <c r="H13" i="4"/>
  <c r="H12" i="4"/>
  <c r="H5" i="4"/>
  <c r="H6" i="4"/>
  <c r="D20" i="4"/>
  <c r="D19" i="4"/>
  <c r="D18" i="4"/>
  <c r="D7" i="4"/>
  <c r="D6" i="4"/>
  <c r="D5" i="4"/>
  <c r="F8" i="1"/>
  <c r="F5" i="1"/>
  <c r="I16" i="1"/>
  <c r="I17" i="1"/>
  <c r="I18" i="1"/>
  <c r="I19" i="1"/>
  <c r="I20" i="1"/>
  <c r="I21" i="1"/>
  <c r="I13" i="1"/>
  <c r="I14" i="1"/>
  <c r="I15" i="1"/>
  <c r="H23" i="1"/>
  <c r="H22" i="1"/>
  <c r="B19" i="1"/>
  <c r="B15" i="1"/>
  <c r="E14" i="1"/>
  <c r="F7" i="1" s="1"/>
  <c r="D11" i="1"/>
  <c r="D14" i="1" s="1"/>
  <c r="B20" i="1" l="1"/>
  <c r="I23" i="1"/>
  <c r="I22" i="1"/>
  <c r="F6" i="1" s="1"/>
  <c r="I24" i="1"/>
  <c r="F4" i="1" l="1"/>
</calcChain>
</file>

<file path=xl/sharedStrings.xml><?xml version="1.0" encoding="utf-8"?>
<sst xmlns="http://schemas.openxmlformats.org/spreadsheetml/2006/main" count="156" uniqueCount="119">
  <si>
    <t>How your Decisions Affect your Credit Score</t>
  </si>
  <si>
    <t>Criteria</t>
  </si>
  <si>
    <t>Length of Credit</t>
  </si>
  <si>
    <t>Inquiries</t>
  </si>
  <si>
    <t>Missed Payments</t>
  </si>
  <si>
    <t>Weight</t>
  </si>
  <si>
    <t>Revolving Utilization</t>
  </si>
  <si>
    <t>Total Balance Owed:</t>
  </si>
  <si>
    <t>Credit Limit:</t>
  </si>
  <si>
    <t>Calculation</t>
  </si>
  <si>
    <t>Total Accounts/Credit Mix</t>
  </si>
  <si>
    <t>Mortgage Loans</t>
  </si>
  <si>
    <t>Car Loan</t>
  </si>
  <si>
    <t>Student Loan</t>
  </si>
  <si>
    <t>Total Installment Loans</t>
  </si>
  <si>
    <t>Credit Cards</t>
  </si>
  <si>
    <t>Retail Store Cards</t>
  </si>
  <si>
    <t>Other Revolving Credit</t>
  </si>
  <si>
    <t>Total Revolving Credit</t>
  </si>
  <si>
    <t>Total Accounts:</t>
  </si>
  <si>
    <t>Number of Inquiries in the past 12 months:</t>
  </si>
  <si>
    <t>Average of Accounts Age</t>
  </si>
  <si>
    <t>Credit Line 1</t>
  </si>
  <si>
    <t>Credit Line 2</t>
  </si>
  <si>
    <t>Credit Line 3</t>
  </si>
  <si>
    <t>Credit Line 4</t>
  </si>
  <si>
    <t>Credit Line 5</t>
  </si>
  <si>
    <t>Credit Line 6</t>
  </si>
  <si>
    <t>Credit Line 7</t>
  </si>
  <si>
    <t>Credit Line 8</t>
  </si>
  <si>
    <t>Credit Line 9</t>
  </si>
  <si>
    <t>Label</t>
  </si>
  <si>
    <t>Age</t>
  </si>
  <si>
    <t>Date Opened</t>
  </si>
  <si>
    <t>Oldest Account</t>
  </si>
  <si>
    <t xml:space="preserve">Newest Account </t>
  </si>
  <si>
    <t>Number of accounts with missed payments over the last 7 years:</t>
  </si>
  <si>
    <t>Number of accounts with missed payments in the last year:</t>
  </si>
  <si>
    <t>Amounts owed on deliquent accounts:</t>
  </si>
  <si>
    <t>*Disclaimer: thiis will give you a general area where your score might be but cannot 100% accurately predict it</t>
  </si>
  <si>
    <t>Assumptions</t>
  </si>
  <si>
    <t xml:space="preserve">Creditors want to see that you can responsibily manage a mix of installment and revolving credit. </t>
  </si>
  <si>
    <t>Do you have installment loans and revolving credit?</t>
  </si>
  <si>
    <t>Questions</t>
  </si>
  <si>
    <t>Answer</t>
  </si>
  <si>
    <t>Way to Improve</t>
  </si>
  <si>
    <t>Have you been able to responsibly manage your current accounts (no missed payments)?</t>
  </si>
  <si>
    <t>Yes</t>
  </si>
  <si>
    <t>Have you closed any accounts or are you considering closing any?</t>
  </si>
  <si>
    <t>Have you requested your 3 annual credit reports within 1 month?</t>
  </si>
  <si>
    <t>Have you officially requested your credit report more than once from each credit union within a year (TransUnion, Experian, Equifax)?</t>
  </si>
  <si>
    <t>Is your oldest account older than 1 year?</t>
  </si>
  <si>
    <t>Do you have an open line of credit that you haven't used for more than 5 months?</t>
  </si>
  <si>
    <t>Have you recently opened a new line of credit and plan to open up another?</t>
  </si>
  <si>
    <t>Do you pay off your revolving credit balance before your statement is due?</t>
  </si>
  <si>
    <t>Are you using a large amount of your revolving line of credit (more than 60% of utilization)?</t>
  </si>
  <si>
    <t>If this is too high, creditors may assume that you are overextending and are more likely to default</t>
  </si>
  <si>
    <t>Do you have any accounts with missed payments in the last 7 years?</t>
  </si>
  <si>
    <t>Do you have a large amount owed on your deliquent accounts (accounts where you have missed payments)?</t>
  </si>
  <si>
    <t>How to Improve your Credit Score for New Borrowers</t>
  </si>
  <si>
    <t>Do you have any collections or negative public records?</t>
  </si>
  <si>
    <t>What type of Credit Card should I get?</t>
  </si>
  <si>
    <t>Question</t>
  </si>
  <si>
    <t>Number</t>
  </si>
  <si>
    <t>Are you looking to hold a balance on your card?</t>
  </si>
  <si>
    <t>Low-Interest Rate</t>
  </si>
  <si>
    <t>Travel Rewards</t>
  </si>
  <si>
    <t>Cashback Rewards</t>
  </si>
  <si>
    <t>Store Credit/Discount Cards</t>
  </si>
  <si>
    <t>Have you had a credit card before?</t>
  </si>
  <si>
    <t>If you have a credit card, are you able responsibly manage your it?</t>
  </si>
  <si>
    <t>Are you looking to build your credit score/are you a new borrower?</t>
  </si>
  <si>
    <t>Are you looking for a credit card that can give you benefits for being a responsible student?</t>
  </si>
  <si>
    <t>1,7</t>
  </si>
  <si>
    <t>Are you looking to rebuild your credit score after it took a hit?</t>
  </si>
  <si>
    <t>Do you have securable assets that you could put up for collateral?</t>
  </si>
  <si>
    <t>Are you willing to put up your assets as collateral in exchange for rebuilding your credit?</t>
  </si>
  <si>
    <t>5,6</t>
  </si>
  <si>
    <t>Do you frequently travel by airplane?</t>
  </si>
  <si>
    <t>Do you have another method to build your credit (phone billl, car payment, rent, etc)?</t>
  </si>
  <si>
    <t>Do you plan to travel somewhere where that does not accept USD?</t>
  </si>
  <si>
    <t>Do you shop consistently at a certain store?</t>
  </si>
  <si>
    <t>Are you looking for discounts at a specific store?</t>
  </si>
  <si>
    <t>3,10,13</t>
  </si>
  <si>
    <t>Are you looking to receive cash benefits from your credit card?</t>
  </si>
  <si>
    <t>Best Card for you</t>
  </si>
  <si>
    <t>1,4</t>
  </si>
  <si>
    <t>2,6,12</t>
  </si>
  <si>
    <t>Student Rewards Cards</t>
  </si>
  <si>
    <t>Yes for these Numbers</t>
  </si>
  <si>
    <t>Secured Credit Card or No card</t>
  </si>
  <si>
    <t>Proceed to tab: Credit Card Legend</t>
  </si>
  <si>
    <t>Disclaimer: The purpose of these decision making tools is to get the user to consider the factors that determine their creditworthiness and decisions that borrowers must make. This decision model poses recommendations only with no guarantees of accuracy.</t>
  </si>
  <si>
    <t>2,3,14</t>
  </si>
  <si>
    <t>Pay off your balance each month entirely in order to reap the full benefits of these cards.</t>
  </si>
  <si>
    <t>Pay at least the minimum payment on time monthly. Consider the interest rate impact on the amount that you intend to spend.</t>
  </si>
  <si>
    <t>Pay off your balance each month entirely in order to reap the full benefits of these cards. Note the fine print: APY, annual fees, intro bonus qualifications, cashback percent, and the categories that qualify.</t>
  </si>
  <si>
    <t>Pay off your balance each month entirely in order to reap the full benefits of these cards. Note the fine print: Annual fees, APY, intro bonus qualifications, travel points allotted and how to redeem mileage points.</t>
  </si>
  <si>
    <t>Disadvantages</t>
  </si>
  <si>
    <t>Advantages</t>
  </si>
  <si>
    <t>There are usually no rewards/benefits and, most of the time, you must have a strong credit score in order to qualify or pay an annual fee.</t>
  </si>
  <si>
    <t>If you intend on keeping a balance, this type of card ensures that you are racking up interest as slow as possible</t>
  </si>
  <si>
    <t xml:space="preserve">You must pay off your balance in full each month to reap the benefits. The best cashback rewards cards might require established and strong credit. Some cards might have great intro bonuses that require you borrow a certain amount in the first few months. Watchout for cashback allowances with limits. </t>
  </si>
  <si>
    <t>Most cards will offer 1-2% unlimited cashback on every purchase. Some cards offer 5% cashback on rotating categories. There are some solid cashback rewards cards that don't require established credit. Some cards offer additional benefits for the 1st year of borrowing and understand these benefits.</t>
  </si>
  <si>
    <t>Watchout for annual fees, especially if you receive additional benefits (such as club access). Make sure that you understand where and how to redeem your points. Be sure to check the intro bonus qualifications. You must pay off your balance each month to reap these benefits.</t>
  </si>
  <si>
    <t>These cards can offer mileage points or cashback on travel purchases. Some cards offer a 0% exchange rate fee for international travel. These can be airline specific cards or banks that offer rewards for travel purchases. Everyday purchases may qualify as travel purchases.</t>
  </si>
  <si>
    <t xml:space="preserve">If you have a securable asset and you really need a credit card, a secured credit card might be your only option. </t>
  </si>
  <si>
    <t xml:space="preserve">Make your payments! </t>
  </si>
  <si>
    <t xml:space="preserve">It is best for you to wait to get a credit card since secured credit cards are high risk and have high interest rates if you intend on holding a balance. Instead, focus on paying your bills (car payments, phone bill, rent) on time to gradually improve your credit. Do not default on a secured credit card or the creditor can seize your secured asset (house, car, small business, etc.). </t>
  </si>
  <si>
    <t xml:space="preserve">These cards can be great if you frequently shop at a certain store. You can receive huge discounts as well as insane intro discounts. </t>
  </si>
  <si>
    <t>These cards often have extremely high APY, so it's extremely important to pay them off in full each month. Most retail stores that offer these (Gap, Marshall's, Belk, etc.) rely on these cards as strong revenue streams.</t>
  </si>
  <si>
    <t>If you are currently student or plan to start school or return to school, these cards can offer you rewards for good grades. You don't need established credit for most of these cards. Some may offer 1% cashback or more.</t>
  </si>
  <si>
    <t>Watch out for the APY on these cards and note the terms of the card after you are no longer a student.</t>
  </si>
  <si>
    <t>Creditors do not want to see that you have too much credit seeking history</t>
  </si>
  <si>
    <t>The more credit history you have, the better as creditors will trust you more.</t>
  </si>
  <si>
    <t>If you miss payments, creditors will see you as a higher risk, lowering your score.</t>
  </si>
  <si>
    <t>Inputs</t>
  </si>
  <si>
    <t>Important Info</t>
  </si>
  <si>
    <t>If you planned to take out a loan, did you officially request a credit report from TransUnion, Experian, or Equifax beforehand?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</si>
</sst>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 &quot;Years&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sz val="20"/>
      <color theme="1"/>
      <name val="Calibri"/>
      <family val="2"/>
      <scheme val="minor"/>
    </font>
    <font>
      <sz val="22"/>
      <color theme="1"/>
      <name val="Calibri"/>
      <family val="2"/>
      <scheme val="minor"/>
    </font>
    <font>
      <sz val="14"/>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6C9E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0" xfId="0" applyAlignment="1">
      <alignment wrapText="1"/>
    </xf>
    <xf numFmtId="9" fontId="3" fillId="0" borderId="0" xfId="0" applyNumberFormat="1" applyFont="1" applyFill="1"/>
    <xf numFmtId="0" fontId="0" fillId="0" borderId="0" xfId="0" applyAlignment="1">
      <alignment vertical="top" wrapText="1"/>
    </xf>
    <xf numFmtId="0" fontId="0" fillId="0" borderId="3" xfId="0" applyBorder="1"/>
    <xf numFmtId="14" fontId="0" fillId="0" borderId="3" xfId="0" applyNumberFormat="1" applyBorder="1"/>
    <xf numFmtId="0" fontId="0" fillId="0" borderId="6" xfId="0" applyBorder="1"/>
    <xf numFmtId="0" fontId="0" fillId="0" borderId="8" xfId="0" applyBorder="1" applyAlignment="1">
      <alignment wrapText="1"/>
    </xf>
    <xf numFmtId="0" fontId="0" fillId="0" borderId="6" xfId="0" applyBorder="1" applyAlignment="1">
      <alignment wrapText="1"/>
    </xf>
    <xf numFmtId="0" fontId="0" fillId="0" borderId="10" xfId="0" applyBorder="1"/>
    <xf numFmtId="0" fontId="2" fillId="0" borderId="10" xfId="0" applyFont="1" applyBorder="1"/>
    <xf numFmtId="0" fontId="0" fillId="0" borderId="11" xfId="0" applyBorder="1"/>
    <xf numFmtId="0" fontId="0" fillId="0" borderId="8" xfId="0" applyBorder="1"/>
    <xf numFmtId="0" fontId="0" fillId="0" borderId="4" xfId="0" applyBorder="1" applyAlignment="1">
      <alignment horizontal="center"/>
    </xf>
    <xf numFmtId="0" fontId="0" fillId="0" borderId="5" xfId="0" applyBorder="1" applyAlignment="1">
      <alignment horizontal="center"/>
    </xf>
    <xf numFmtId="9" fontId="2" fillId="0" borderId="11" xfId="2" applyFont="1" applyBorder="1"/>
    <xf numFmtId="0" fontId="0" fillId="0" borderId="3" xfId="0" applyBorder="1" applyAlignment="1">
      <alignment horizontal="center"/>
    </xf>
    <xf numFmtId="165" fontId="0" fillId="0" borderId="7" xfId="0" applyNumberFormat="1" applyBorder="1"/>
    <xf numFmtId="165" fontId="0" fillId="0" borderId="3" xfId="0" applyNumberFormat="1" applyBorder="1"/>
    <xf numFmtId="0" fontId="2" fillId="0" borderId="3" xfId="0" applyFont="1" applyBorder="1"/>
    <xf numFmtId="14" fontId="2" fillId="0" borderId="3" xfId="0" applyNumberFormat="1" applyFont="1" applyBorder="1"/>
    <xf numFmtId="165" fontId="2" fillId="0" borderId="11" xfId="0" applyNumberFormat="1" applyFont="1" applyBorder="1"/>
    <xf numFmtId="0" fontId="0" fillId="0" borderId="0" xfId="0" applyFill="1" applyBorder="1" applyAlignment="1">
      <alignment horizontal="center"/>
    </xf>
    <xf numFmtId="0" fontId="0" fillId="0" borderId="0" xfId="0" applyAlignment="1">
      <alignment horizontal="center"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2" fillId="0" borderId="6" xfId="0" applyFont="1" applyBorder="1" applyAlignment="1">
      <alignment horizontal="left" vertical="center" wrapText="1"/>
    </xf>
    <xf numFmtId="0" fontId="0" fillId="0" borderId="0" xfId="0" applyAlignment="1">
      <alignment horizontal="center" vertical="center"/>
    </xf>
    <xf numFmtId="0" fontId="5" fillId="0" borderId="0" xfId="0" applyFont="1" applyAlignment="1">
      <alignment horizontal="center"/>
    </xf>
    <xf numFmtId="0" fontId="6" fillId="0" borderId="0" xfId="0" applyFont="1" applyAlignment="1"/>
    <xf numFmtId="0" fontId="2" fillId="0" borderId="10" xfId="0" applyFont="1" applyBorder="1"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vertical="top"/>
    </xf>
    <xf numFmtId="0" fontId="0" fillId="0" borderId="0" xfId="0" applyAlignment="1">
      <alignment vertical="top"/>
    </xf>
    <xf numFmtId="0" fontId="8" fillId="0" borderId="0" xfId="0" applyFont="1" applyAlignment="1"/>
    <xf numFmtId="0" fontId="7" fillId="0" borderId="0" xfId="0" applyFont="1" applyAlignment="1">
      <alignment horizontal="center" vertical="top" wrapText="1"/>
    </xf>
    <xf numFmtId="0" fontId="6" fillId="0" borderId="0" xfId="0" applyFont="1" applyAlignment="1">
      <alignment horizontal="center" vertical="center"/>
    </xf>
    <xf numFmtId="0" fontId="6" fillId="0" borderId="0" xfId="0" applyFont="1" applyAlignment="1">
      <alignment horizontal="center" vertical="center" wrapText="1"/>
    </xf>
    <xf numFmtId="0" fontId="2" fillId="0" borderId="0" xfId="0" applyFont="1" applyAlignment="1">
      <alignment wrapText="1"/>
    </xf>
    <xf numFmtId="0" fontId="0" fillId="3" borderId="3" xfId="0" applyFill="1" applyBorder="1" applyAlignment="1">
      <alignment horizontal="center"/>
    </xf>
    <xf numFmtId="0" fontId="0" fillId="3" borderId="3" xfId="0" applyFill="1" applyBorder="1" applyAlignment="1">
      <alignment vertical="top" wrapText="1"/>
    </xf>
    <xf numFmtId="0" fontId="0" fillId="3" borderId="3" xfId="0" applyFill="1" applyBorder="1" applyAlignment="1">
      <alignment horizontal="center" vertical="center"/>
    </xf>
    <xf numFmtId="0" fontId="0" fillId="3" borderId="3" xfId="0" applyFill="1" applyBorder="1" applyAlignment="1">
      <alignment horizontal="left" vertical="center" wrapText="1"/>
    </xf>
    <xf numFmtId="0" fontId="0" fillId="2" borderId="3" xfId="0" applyFill="1" applyBorder="1" applyAlignment="1">
      <alignment horizontal="center"/>
    </xf>
    <xf numFmtId="0" fontId="0" fillId="2" borderId="3" xfId="0" applyFill="1" applyBorder="1" applyAlignment="1">
      <alignment vertical="top" wrapText="1"/>
    </xf>
    <xf numFmtId="0" fontId="0" fillId="2" borderId="3" xfId="0" applyFill="1" applyBorder="1" applyAlignment="1">
      <alignment horizontal="center" vertical="center"/>
    </xf>
    <xf numFmtId="0" fontId="0" fillId="2" borderId="3" xfId="0" applyFill="1" applyBorder="1" applyAlignment="1">
      <alignment horizontal="left" vertical="center" wrapText="1"/>
    </xf>
    <xf numFmtId="0" fontId="0" fillId="2" borderId="14" xfId="0" applyFill="1" applyBorder="1" applyAlignment="1">
      <alignment vertical="top" wrapText="1"/>
    </xf>
    <xf numFmtId="0" fontId="0" fillId="2" borderId="14" xfId="0" applyFill="1" applyBorder="1" applyAlignment="1">
      <alignment horizontal="center" vertical="center"/>
    </xf>
    <xf numFmtId="0" fontId="0" fillId="2" borderId="14" xfId="0" applyFill="1" applyBorder="1" applyAlignment="1">
      <alignment horizontal="left" vertical="center" wrapText="1"/>
    </xf>
    <xf numFmtId="0" fontId="0" fillId="0" borderId="2" xfId="0" applyFill="1" applyBorder="1"/>
    <xf numFmtId="0" fontId="0" fillId="0" borderId="2" xfId="0" applyFill="1" applyBorder="1" applyAlignment="1">
      <alignment horizontal="center" vertical="center"/>
    </xf>
    <xf numFmtId="0" fontId="0" fillId="0" borderId="2" xfId="0" applyFill="1" applyBorder="1" applyAlignment="1">
      <alignment horizontal="left" vertical="center" wrapText="1"/>
    </xf>
    <xf numFmtId="0" fontId="0" fillId="4" borderId="3" xfId="0" applyFill="1" applyBorder="1" applyAlignment="1">
      <alignment horizontal="center"/>
    </xf>
    <xf numFmtId="0" fontId="0" fillId="4" borderId="3" xfId="0" applyFill="1" applyBorder="1" applyAlignment="1">
      <alignment vertical="top" wrapText="1"/>
    </xf>
    <xf numFmtId="0" fontId="0" fillId="4" borderId="3" xfId="0" applyFill="1" applyBorder="1" applyAlignment="1">
      <alignment horizontal="center" vertical="center"/>
    </xf>
    <xf numFmtId="0" fontId="0" fillId="4" borderId="3" xfId="0" applyFill="1" applyBorder="1" applyAlignment="1">
      <alignment horizontal="left" vertical="center" wrapText="1"/>
    </xf>
    <xf numFmtId="0" fontId="0" fillId="5" borderId="3" xfId="0" applyFill="1" applyBorder="1" applyAlignment="1">
      <alignment horizontal="center"/>
    </xf>
    <xf numFmtId="0" fontId="0" fillId="5" borderId="3" xfId="0" applyFill="1" applyBorder="1" applyAlignment="1">
      <alignment vertical="top" wrapText="1"/>
    </xf>
    <xf numFmtId="0" fontId="0" fillId="5" borderId="3" xfId="0" applyFill="1" applyBorder="1" applyAlignment="1">
      <alignment horizontal="center" vertical="center"/>
    </xf>
    <xf numFmtId="0" fontId="0" fillId="5" borderId="3" xfId="0" applyFill="1" applyBorder="1" applyAlignment="1">
      <alignment horizontal="left" vertical="center" wrapText="1"/>
    </xf>
    <xf numFmtId="0" fontId="0" fillId="5" borderId="3" xfId="0" applyFill="1" applyBorder="1" applyAlignment="1">
      <alignment wrapText="1"/>
    </xf>
    <xf numFmtId="0" fontId="0" fillId="6" borderId="3" xfId="0" applyFill="1" applyBorder="1" applyAlignment="1">
      <alignment horizontal="center"/>
    </xf>
    <xf numFmtId="0" fontId="0" fillId="6" borderId="3" xfId="0" applyFill="1" applyBorder="1" applyAlignment="1">
      <alignment vertical="top" wrapText="1"/>
    </xf>
    <xf numFmtId="0" fontId="0" fillId="6" borderId="3" xfId="0" applyFill="1" applyBorder="1" applyAlignment="1">
      <alignment horizontal="center" vertical="center"/>
    </xf>
    <xf numFmtId="0" fontId="0" fillId="6" borderId="3" xfId="0" applyFill="1" applyBorder="1" applyAlignment="1">
      <alignment horizontal="left" vertical="center" wrapText="1"/>
    </xf>
    <xf numFmtId="0" fontId="0" fillId="8" borderId="9" xfId="0" applyFill="1" applyBorder="1"/>
    <xf numFmtId="0" fontId="0" fillId="8" borderId="7" xfId="0" applyFill="1" applyBorder="1"/>
    <xf numFmtId="0" fontId="0" fillId="8" borderId="11" xfId="0" applyFill="1" applyBorder="1"/>
    <xf numFmtId="164" fontId="0" fillId="8" borderId="7" xfId="1" applyNumberFormat="1" applyFont="1" applyFill="1" applyBorder="1"/>
    <xf numFmtId="14" fontId="0" fillId="8" borderId="12" xfId="0" applyNumberFormat="1" applyFill="1" applyBorder="1"/>
    <xf numFmtId="0" fontId="0" fillId="8" borderId="12" xfId="0" applyFill="1" applyBorder="1"/>
    <xf numFmtId="0" fontId="0" fillId="8" borderId="13" xfId="0" applyFill="1" applyBorder="1"/>
    <xf numFmtId="0" fontId="2" fillId="8" borderId="11" xfId="0" applyFont="1" applyFill="1" applyBorder="1" applyAlignment="1">
      <alignment horizontal="center" vertical="center"/>
    </xf>
    <xf numFmtId="0" fontId="2" fillId="8" borderId="7" xfId="0" applyFont="1" applyFill="1" applyBorder="1" applyAlignment="1">
      <alignment horizontal="center" vertical="center"/>
    </xf>
    <xf numFmtId="0" fontId="0" fillId="8" borderId="7" xfId="0" applyFill="1" applyBorder="1" applyAlignment="1">
      <alignment horizontal="center" vertical="center"/>
    </xf>
    <xf numFmtId="44" fontId="0" fillId="8" borderId="11" xfId="1" applyFont="1" applyFill="1" applyBorder="1" applyAlignment="1">
      <alignment horizontal="center" vertical="center"/>
    </xf>
    <xf numFmtId="9" fontId="0" fillId="6" borderId="3" xfId="0" applyNumberFormat="1" applyFill="1" applyBorder="1" applyAlignment="1">
      <alignment horizontal="center" vertical="center"/>
    </xf>
    <xf numFmtId="9" fontId="0" fillId="6" borderId="3" xfId="0" applyNumberFormat="1" applyFill="1" applyBorder="1" applyAlignment="1">
      <alignment horizontal="left" vertical="top" wrapText="1"/>
    </xf>
    <xf numFmtId="0" fontId="0" fillId="6" borderId="3" xfId="0" applyFill="1" applyBorder="1" applyAlignment="1">
      <alignment horizontal="left" vertical="top" wrapText="1"/>
    </xf>
    <xf numFmtId="0" fontId="0" fillId="6" borderId="3" xfId="0" applyFill="1" applyBorder="1" applyAlignment="1">
      <alignment horizontal="center" vertical="center" wrapText="1"/>
    </xf>
    <xf numFmtId="9" fontId="0" fillId="5" borderId="3" xfId="0" applyNumberFormat="1" applyFill="1" applyBorder="1" applyAlignment="1">
      <alignment horizontal="center" vertical="center"/>
    </xf>
    <xf numFmtId="0" fontId="0" fillId="5" borderId="3" xfId="0" applyFill="1" applyBorder="1" applyAlignment="1">
      <alignment horizontal="left" vertical="top" wrapText="1"/>
    </xf>
    <xf numFmtId="0" fontId="0" fillId="5" borderId="3" xfId="0" applyFill="1" applyBorder="1" applyAlignment="1">
      <alignment horizontal="center" vertical="center" wrapText="1"/>
    </xf>
    <xf numFmtId="9" fontId="0" fillId="4" borderId="3" xfId="0" applyNumberFormat="1" applyFill="1" applyBorder="1" applyAlignment="1">
      <alignment horizontal="center" vertical="center"/>
    </xf>
    <xf numFmtId="0" fontId="0" fillId="4" borderId="3" xfId="0" applyFill="1" applyBorder="1" applyAlignment="1">
      <alignment horizontal="left" vertical="top" wrapText="1"/>
    </xf>
    <xf numFmtId="165" fontId="0" fillId="4" borderId="3" xfId="0" applyNumberFormat="1" applyFill="1" applyBorder="1" applyAlignment="1">
      <alignment horizontal="center" vertical="center" wrapText="1"/>
    </xf>
    <xf numFmtId="9" fontId="0" fillId="2" borderId="3" xfId="0" applyNumberFormat="1" applyFill="1" applyBorder="1" applyAlignment="1">
      <alignment horizontal="center" vertical="center"/>
    </xf>
    <xf numFmtId="0" fontId="0" fillId="2" borderId="3" xfId="0" applyFill="1" applyBorder="1" applyAlignment="1">
      <alignment horizontal="left" vertical="top" wrapText="1"/>
    </xf>
    <xf numFmtId="9" fontId="0" fillId="2" borderId="3" xfId="0" applyNumberFormat="1" applyFill="1" applyBorder="1" applyAlignment="1">
      <alignment horizontal="center" vertical="center" wrapText="1"/>
    </xf>
    <xf numFmtId="9" fontId="0" fillId="3" borderId="3" xfId="0" applyNumberFormat="1" applyFill="1" applyBorder="1" applyAlignment="1">
      <alignment horizontal="center" vertical="center"/>
    </xf>
    <xf numFmtId="0" fontId="0" fillId="3" borderId="3" xfId="0" applyFill="1" applyBorder="1" applyAlignment="1">
      <alignment horizontal="left" vertical="top" wrapText="1"/>
    </xf>
    <xf numFmtId="0" fontId="0" fillId="3" borderId="3" xfId="0" applyFill="1" applyBorder="1" applyAlignment="1">
      <alignment horizontal="center" vertical="center" wrapText="1"/>
    </xf>
    <xf numFmtId="9" fontId="0" fillId="5" borderId="3" xfId="0" applyNumberFormat="1" applyFill="1" applyBorder="1" applyAlignment="1">
      <alignment horizontal="left" vertical="top" wrapText="1"/>
    </xf>
    <xf numFmtId="9" fontId="0" fillId="4" borderId="3" xfId="0" applyNumberFormat="1" applyFill="1" applyBorder="1" applyAlignment="1">
      <alignment horizontal="left" vertical="top" wrapText="1"/>
    </xf>
    <xf numFmtId="9" fontId="0" fillId="3" borderId="3" xfId="0" applyNumberFormat="1" applyFill="1" applyBorder="1" applyAlignment="1">
      <alignment horizontal="left" vertical="top" wrapText="1"/>
    </xf>
    <xf numFmtId="0" fontId="0" fillId="8" borderId="3" xfId="0" applyFill="1" applyBorder="1"/>
    <xf numFmtId="0" fontId="0" fillId="9" borderId="1" xfId="0" applyFill="1" applyBorder="1" applyAlignment="1">
      <alignment horizontal="center" vertical="center"/>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6" fillId="0" borderId="0" xfId="0" applyFont="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7" borderId="4" xfId="0" applyFill="1" applyBorder="1" applyAlignment="1">
      <alignment horizontal="center"/>
    </xf>
    <xf numFmtId="0" fontId="0" fillId="7" borderId="5" xfId="0" applyFill="1" applyBorder="1" applyAlignment="1">
      <alignment horizontal="center"/>
    </xf>
    <xf numFmtId="0" fontId="0" fillId="4" borderId="8" xfId="0" applyFill="1" applyBorder="1" applyAlignment="1">
      <alignment horizontal="center"/>
    </xf>
    <xf numFmtId="0" fontId="0" fillId="4" borderId="2" xfId="0" applyFill="1" applyBorder="1" applyAlignment="1">
      <alignment horizontal="center"/>
    </xf>
    <xf numFmtId="0" fontId="0" fillId="4" borderId="9" xfId="0" applyFill="1" applyBorder="1" applyAlignment="1">
      <alignment horizontal="center"/>
    </xf>
    <xf numFmtId="0" fontId="5" fillId="0" borderId="0" xfId="0" applyFont="1" applyAlignment="1">
      <alignment horizontal="center"/>
    </xf>
    <xf numFmtId="0" fontId="0" fillId="6" borderId="3" xfId="0" applyFill="1" applyBorder="1" applyAlignment="1">
      <alignment horizontal="center"/>
    </xf>
    <xf numFmtId="0" fontId="0" fillId="5" borderId="3" xfId="0" applyFill="1" applyBorder="1" applyAlignment="1">
      <alignment horizontal="center" vertical="top" wrapText="1"/>
    </xf>
    <xf numFmtId="0" fontId="0" fillId="4" borderId="3" xfId="0" applyFill="1" applyBorder="1" applyAlignment="1">
      <alignment horizontal="center" vertical="top" wrapText="1"/>
    </xf>
    <xf numFmtId="0" fontId="0" fillId="2" borderId="3" xfId="0" applyFill="1" applyBorder="1" applyAlignment="1">
      <alignment horizontal="center"/>
    </xf>
    <xf numFmtId="0" fontId="0" fillId="3" borderId="3" xfId="0" applyFill="1" applyBorder="1" applyAlignment="1">
      <alignment horizontal="center"/>
    </xf>
    <xf numFmtId="0" fontId="8" fillId="0" borderId="0" xfId="0" applyFont="1" applyAlignment="1">
      <alignment horizontal="center"/>
    </xf>
  </cellXfs>
  <cellStyles count="3">
    <cellStyle name="Currency" xfId="1" builtinId="4"/>
    <cellStyle name="Normal" xfId="0" builtinId="0"/>
    <cellStyle name="Percent" xfId="2" builtinId="5"/>
  </cellStyles>
  <dxfs count="1">
    <dxf>
      <fill>
        <patternFill>
          <bgColor theme="9" tint="0.79998168889431442"/>
        </patternFill>
      </fill>
    </dxf>
  </dxfs>
  <tableStyles count="0" defaultTableStyle="TableStyleMedium2" defaultPivotStyle="PivotStyleLight16"/>
  <colors>
    <mruColors>
      <color rgb="FFE6C9E9"/>
      <color rgb="FFAAF4EB"/>
      <color rgb="FFD9A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Credit</a:t>
            </a:r>
            <a:r>
              <a:rPr lang="en-US" baseline="0"/>
              <a:t> Mix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explosion val="2"/>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4AB-4807-90AD-971214EEF487}"/>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04AB-4807-90AD-971214EEF487}"/>
              </c:ext>
            </c:extLst>
          </c:dPt>
          <c:cat>
            <c:strRef>
              <c:f>('Credit Scores'!$A$15,'Credit Scores'!$A$19)</c:f>
              <c:strCache>
                <c:ptCount val="2"/>
                <c:pt idx="0">
                  <c:v>Total Installment Loans</c:v>
                </c:pt>
                <c:pt idx="1">
                  <c:v>Total Revolving Credit</c:v>
                </c:pt>
              </c:strCache>
            </c:strRef>
          </c:cat>
          <c:val>
            <c:numRef>
              <c:f>('Credit Scores'!$B$15,'Credit Scores'!$B$19)</c:f>
              <c:numCache>
                <c:formatCode>General</c:formatCode>
                <c:ptCount val="2"/>
                <c:pt idx="0">
                  <c:v>2</c:v>
                </c:pt>
                <c:pt idx="1">
                  <c:v>3</c:v>
                </c:pt>
              </c:numCache>
            </c:numRef>
          </c:val>
          <c:extLst>
            <c:ext xmlns:c16="http://schemas.microsoft.com/office/drawing/2014/chart" uri="{C3380CC4-5D6E-409C-BE32-E72D297353CC}">
              <c16:uniqueId val="{00000000-DB69-46A5-AE16-49D3CC48920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161925</xdr:colOff>
      <xdr:row>20</xdr:row>
      <xdr:rowOff>120650</xdr:rowOff>
    </xdr:from>
    <xdr:to>
      <xdr:col>1</xdr:col>
      <xdr:colOff>1409700</xdr:colOff>
      <xdr:row>28</xdr:row>
      <xdr:rowOff>520700</xdr:rowOff>
    </xdr:to>
    <xdr:graphicFrame macro="">
      <xdr:nvGraphicFramePr>
        <xdr:cNvPr id="4" name="Chart 3">
          <a:extLst>
            <a:ext uri="{FF2B5EF4-FFF2-40B4-BE49-F238E27FC236}">
              <a16:creationId xmlns:a16="http://schemas.microsoft.com/office/drawing/2014/main" id="{D46B80F3-3784-496C-A7C7-09515F19A3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8C93-8228-4025-830A-EB0E279844A6}">
  <dimension ref="A1:J31"/>
  <sheetViews>
    <sheetView zoomScale="70" zoomScaleNormal="70" workbookViewId="0">
      <selection activeCell="D7" sqref="D7"/>
    </sheetView>
  </sheetViews>
  <sheetFormatPr defaultRowHeight="14.5" x14ac:dyDescent="0.35"/>
  <cols>
    <col min="1" max="1" width="21.1796875" customWidth="1"/>
    <col min="2" max="2" width="23.26953125" customWidth="1"/>
    <col min="3" max="3" width="18.453125" customWidth="1"/>
    <col min="4" max="4" width="22.81640625" customWidth="1"/>
    <col min="5" max="6" width="17.6328125" customWidth="1"/>
    <col min="7" max="7" width="21.36328125" customWidth="1"/>
    <col min="8" max="11" width="17.6328125" customWidth="1"/>
  </cols>
  <sheetData>
    <row r="1" spans="1:10" ht="28.5" x14ac:dyDescent="0.65">
      <c r="A1" s="101" t="s">
        <v>0</v>
      </c>
      <c r="B1" s="101"/>
      <c r="C1" s="101"/>
      <c r="D1" s="101"/>
      <c r="E1" s="101"/>
      <c r="F1" s="101"/>
      <c r="G1" s="101"/>
      <c r="H1" s="101"/>
      <c r="I1" s="29"/>
    </row>
    <row r="2" spans="1:10" x14ac:dyDescent="0.35">
      <c r="H2" t="s">
        <v>39</v>
      </c>
    </row>
    <row r="3" spans="1:10" x14ac:dyDescent="0.35">
      <c r="C3" s="16" t="s">
        <v>5</v>
      </c>
      <c r="D3" s="16" t="s">
        <v>40</v>
      </c>
      <c r="E3" s="16" t="s">
        <v>1</v>
      </c>
      <c r="F3" s="16" t="s">
        <v>9</v>
      </c>
      <c r="G3" s="22"/>
      <c r="H3" s="22" t="s">
        <v>116</v>
      </c>
      <c r="I3" s="97"/>
    </row>
    <row r="4" spans="1:10" ht="72.5" x14ac:dyDescent="0.35">
      <c r="C4" s="78">
        <v>0.1</v>
      </c>
      <c r="D4" s="79" t="s">
        <v>41</v>
      </c>
      <c r="E4" s="80" t="s">
        <v>10</v>
      </c>
      <c r="F4" s="81">
        <f>B20</f>
        <v>5</v>
      </c>
      <c r="G4" s="3"/>
    </row>
    <row r="5" spans="1:10" ht="58" x14ac:dyDescent="0.35">
      <c r="C5" s="82">
        <v>0.1</v>
      </c>
      <c r="D5" s="94" t="s">
        <v>113</v>
      </c>
      <c r="E5" s="83" t="s">
        <v>3</v>
      </c>
      <c r="F5" s="84">
        <f>E29</f>
        <v>2</v>
      </c>
    </row>
    <row r="6" spans="1:10" ht="58" x14ac:dyDescent="0.35">
      <c r="C6" s="85">
        <v>0.15</v>
      </c>
      <c r="D6" s="95" t="s">
        <v>114</v>
      </c>
      <c r="E6" s="86" t="s">
        <v>2</v>
      </c>
      <c r="F6" s="87">
        <f ca="1">I22</f>
        <v>2.8465753424657536</v>
      </c>
    </row>
    <row r="7" spans="1:10" ht="72.5" x14ac:dyDescent="0.35">
      <c r="C7" s="88">
        <v>0.3</v>
      </c>
      <c r="D7" s="89" t="s">
        <v>56</v>
      </c>
      <c r="E7" s="89" t="s">
        <v>6</v>
      </c>
      <c r="F7" s="90">
        <f>E14</f>
        <v>7.6666666666666661E-2</v>
      </c>
    </row>
    <row r="8" spans="1:10" ht="58" x14ac:dyDescent="0.35">
      <c r="C8" s="91">
        <v>0.35</v>
      </c>
      <c r="D8" s="96" t="s">
        <v>115</v>
      </c>
      <c r="E8" s="92" t="s">
        <v>4</v>
      </c>
      <c r="F8" s="93">
        <f>H29</f>
        <v>2</v>
      </c>
    </row>
    <row r="9" spans="1:10" x14ac:dyDescent="0.35">
      <c r="A9" s="2"/>
    </row>
    <row r="11" spans="1:10" x14ac:dyDescent="0.35">
      <c r="A11" s="102" t="s">
        <v>10</v>
      </c>
      <c r="B11" s="103"/>
      <c r="D11" s="108" t="str">
        <f>E7</f>
        <v>Revolving Utilization</v>
      </c>
      <c r="E11" s="109"/>
      <c r="G11" s="110" t="s">
        <v>2</v>
      </c>
      <c r="H11" s="111"/>
      <c r="I11" s="112"/>
    </row>
    <row r="12" spans="1:10" x14ac:dyDescent="0.35">
      <c r="A12" s="7" t="s">
        <v>11</v>
      </c>
      <c r="B12" s="67">
        <v>0</v>
      </c>
      <c r="D12" s="6" t="s">
        <v>7</v>
      </c>
      <c r="E12" s="70">
        <v>115</v>
      </c>
      <c r="G12" s="13" t="s">
        <v>31</v>
      </c>
      <c r="H12" s="16" t="s">
        <v>33</v>
      </c>
      <c r="I12" s="14" t="s">
        <v>32</v>
      </c>
      <c r="J12" s="22"/>
    </row>
    <row r="13" spans="1:10" x14ac:dyDescent="0.35">
      <c r="A13" s="8" t="s">
        <v>12</v>
      </c>
      <c r="B13" s="68">
        <v>1</v>
      </c>
      <c r="D13" s="6" t="s">
        <v>8</v>
      </c>
      <c r="E13" s="70">
        <v>1500</v>
      </c>
      <c r="G13" s="6" t="s">
        <v>22</v>
      </c>
      <c r="H13" s="71">
        <v>43556</v>
      </c>
      <c r="I13" s="17">
        <f t="shared" ref="I13:I21" ca="1" si="0">IF(H13=0,"",YEARFRAC(H13,TODAY(),3))</f>
        <v>2.8465753424657536</v>
      </c>
    </row>
    <row r="14" spans="1:10" x14ac:dyDescent="0.35">
      <c r="A14" s="9" t="s">
        <v>13</v>
      </c>
      <c r="B14" s="69">
        <v>1</v>
      </c>
      <c r="D14" s="10" t="str">
        <f>D11&amp;":"</f>
        <v>Revolving Utilization:</v>
      </c>
      <c r="E14" s="15">
        <f>E12/E13</f>
        <v>7.6666666666666661E-2</v>
      </c>
      <c r="G14" s="6" t="s">
        <v>23</v>
      </c>
      <c r="H14" s="71">
        <v>44407</v>
      </c>
      <c r="I14" s="17">
        <f t="shared" ca="1" si="0"/>
        <v>0.51506849315068493</v>
      </c>
    </row>
    <row r="15" spans="1:10" x14ac:dyDescent="0.35">
      <c r="A15" s="10" t="s">
        <v>14</v>
      </c>
      <c r="B15" s="11">
        <f>SUM(B12:B14)</f>
        <v>2</v>
      </c>
      <c r="G15" s="6" t="s">
        <v>24</v>
      </c>
      <c r="H15" s="72"/>
      <c r="I15" s="17" t="str">
        <f ca="1">IF(H15=0,"",YEARFRAC(H15,TODAY(),3))</f>
        <v/>
      </c>
    </row>
    <row r="16" spans="1:10" x14ac:dyDescent="0.35">
      <c r="A16" s="12" t="s">
        <v>15</v>
      </c>
      <c r="B16" s="67">
        <v>2</v>
      </c>
      <c r="G16" s="6" t="s">
        <v>25</v>
      </c>
      <c r="H16" s="72"/>
      <c r="I16" s="17" t="str">
        <f t="shared" ca="1" si="0"/>
        <v/>
      </c>
    </row>
    <row r="17" spans="1:9" x14ac:dyDescent="0.35">
      <c r="A17" s="6" t="s">
        <v>16</v>
      </c>
      <c r="B17" s="68">
        <v>1</v>
      </c>
      <c r="G17" s="6" t="s">
        <v>26</v>
      </c>
      <c r="H17" s="72"/>
      <c r="I17" s="17" t="str">
        <f t="shared" ca="1" si="0"/>
        <v/>
      </c>
    </row>
    <row r="18" spans="1:9" x14ac:dyDescent="0.35">
      <c r="A18" s="9" t="s">
        <v>17</v>
      </c>
      <c r="B18" s="69"/>
      <c r="G18" s="6" t="s">
        <v>27</v>
      </c>
      <c r="H18" s="72"/>
      <c r="I18" s="17" t="str">
        <f t="shared" ca="1" si="0"/>
        <v/>
      </c>
    </row>
    <row r="19" spans="1:9" x14ac:dyDescent="0.35">
      <c r="A19" s="10" t="s">
        <v>18</v>
      </c>
      <c r="B19" s="11">
        <f>SUM(B16:B18)</f>
        <v>3</v>
      </c>
      <c r="G19" s="6" t="s">
        <v>28</v>
      </c>
      <c r="H19" s="72"/>
      <c r="I19" s="17" t="str">
        <f t="shared" ca="1" si="0"/>
        <v/>
      </c>
    </row>
    <row r="20" spans="1:9" x14ac:dyDescent="0.35">
      <c r="A20" s="10" t="s">
        <v>19</v>
      </c>
      <c r="B20" s="11">
        <f>SUM(B15,B19)</f>
        <v>5</v>
      </c>
      <c r="G20" s="6" t="s">
        <v>29</v>
      </c>
      <c r="H20" s="72"/>
      <c r="I20" s="17" t="str">
        <f t="shared" ca="1" si="0"/>
        <v/>
      </c>
    </row>
    <row r="21" spans="1:9" x14ac:dyDescent="0.35">
      <c r="G21" s="6" t="s">
        <v>30</v>
      </c>
      <c r="H21" s="73"/>
      <c r="I21" s="17" t="str">
        <f t="shared" ca="1" si="0"/>
        <v/>
      </c>
    </row>
    <row r="22" spans="1:9" x14ac:dyDescent="0.35">
      <c r="G22" s="4" t="s">
        <v>34</v>
      </c>
      <c r="H22" s="5">
        <f>MIN(H13:H21)</f>
        <v>43556</v>
      </c>
      <c r="I22" s="18">
        <f ca="1">MAX(I13:I21)</f>
        <v>2.8465753424657536</v>
      </c>
    </row>
    <row r="23" spans="1:9" x14ac:dyDescent="0.35">
      <c r="G23" s="4" t="s">
        <v>35</v>
      </c>
      <c r="H23" s="5">
        <f>MAX(H13:H21)</f>
        <v>44407</v>
      </c>
      <c r="I23" s="18">
        <f ca="1">MIN(I13:I21)</f>
        <v>0.51506849315068493</v>
      </c>
    </row>
    <row r="24" spans="1:9" x14ac:dyDescent="0.35">
      <c r="G24" s="19" t="s">
        <v>21</v>
      </c>
      <c r="H24" s="20"/>
      <c r="I24" s="21">
        <f ca="1">AVERAGE(I13:I21)</f>
        <v>1.6808219178082193</v>
      </c>
    </row>
    <row r="28" spans="1:9" x14ac:dyDescent="0.35">
      <c r="D28" s="104" t="s">
        <v>3</v>
      </c>
      <c r="E28" s="105"/>
      <c r="G28" s="106" t="s">
        <v>4</v>
      </c>
      <c r="H28" s="107"/>
    </row>
    <row r="29" spans="1:9" ht="43.5" x14ac:dyDescent="0.35">
      <c r="D29" s="30" t="s">
        <v>20</v>
      </c>
      <c r="E29" s="74">
        <v>2</v>
      </c>
      <c r="G29" s="26" t="s">
        <v>36</v>
      </c>
      <c r="H29" s="75">
        <v>2</v>
      </c>
    </row>
    <row r="30" spans="1:9" ht="43.5" x14ac:dyDescent="0.35">
      <c r="G30" s="24" t="s">
        <v>37</v>
      </c>
      <c r="H30" s="76">
        <v>1</v>
      </c>
    </row>
    <row r="31" spans="1:9" ht="29" x14ac:dyDescent="0.35">
      <c r="G31" s="25" t="s">
        <v>38</v>
      </c>
      <c r="H31" s="77">
        <v>500</v>
      </c>
    </row>
  </sheetData>
  <mergeCells count="6">
    <mergeCell ref="A1:H1"/>
    <mergeCell ref="A11:B11"/>
    <mergeCell ref="D28:E28"/>
    <mergeCell ref="G28:H28"/>
    <mergeCell ref="D11:E11"/>
    <mergeCell ref="G11:I11"/>
  </mergeCells>
  <phoneticPr fontId="4" type="noConversion"/>
  <conditionalFormatting sqref="D4:D8 A9">
    <cfRule type="dataBar" priority="2">
      <dataBar>
        <cfvo type="min"/>
        <cfvo type="max"/>
        <color rgb="FF63C384"/>
      </dataBar>
      <extLst>
        <ext xmlns:x14="http://schemas.microsoft.com/office/spreadsheetml/2009/9/main" uri="{B025F937-C7B1-47D3-B67F-A62EFF666E3E}">
          <x14:id>{2CB8C332-D04A-4E60-A8C4-6E7A1290D251}</x14:id>
        </ext>
      </extLst>
    </cfRule>
  </conditionalFormatting>
  <conditionalFormatting sqref="D4:D8">
    <cfRule type="dataBar" priority="1">
      <dataBar>
        <cfvo type="min"/>
        <cfvo type="percent" val="100"/>
        <color theme="9" tint="0.39997558519241921"/>
      </dataBar>
      <extLst>
        <ext xmlns:x14="http://schemas.microsoft.com/office/spreadsheetml/2009/9/main" uri="{B025F937-C7B1-47D3-B67F-A62EFF666E3E}">
          <x14:id>{20E7A3C3-3C68-40F3-A549-597A70C9CAF7}</x14:id>
        </ext>
      </extLst>
    </cfRule>
  </conditionalFormatting>
  <dataValidations count="1">
    <dataValidation allowBlank="1" showInputMessage="1" showErrorMessage="1" prompt="This may include opened and closed accounts" sqref="A11:B11" xr:uid="{E3B555E5-7877-4BD0-86BA-D63F261E0C76}"/>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2CB8C332-D04A-4E60-A8C4-6E7A1290D251}">
            <x14:dataBar minLength="0" maxLength="100" gradient="0">
              <x14:cfvo type="autoMin"/>
              <x14:cfvo type="autoMax"/>
              <x14:negativeFillColor rgb="FFFF0000"/>
              <x14:axisColor rgb="FF000000"/>
            </x14:dataBar>
          </x14:cfRule>
          <xm:sqref>D4:D8 A9</xm:sqref>
        </x14:conditionalFormatting>
        <x14:conditionalFormatting xmlns:xm="http://schemas.microsoft.com/office/excel/2006/main">
          <x14:cfRule type="dataBar" id="{20E7A3C3-3C68-40F3-A549-597A70C9CAF7}">
            <x14:dataBar minLength="0" maxLength="100" gradient="0">
              <x14:cfvo type="autoMin"/>
              <x14:cfvo type="percent">
                <xm:f>100</xm:f>
              </x14:cfvo>
              <x14:negativeFillColor rgb="FFFF0000"/>
              <x14:axisColor rgb="FF000000"/>
            </x14:dataBar>
          </x14:cfRule>
          <xm:sqref>D4:D8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352B-966D-425B-99A9-52EF7DEBE7C9}">
  <dimension ref="B1:H20"/>
  <sheetViews>
    <sheetView topLeftCell="A10" zoomScale="80" zoomScaleNormal="80" workbookViewId="0">
      <selection activeCell="B15" sqref="B15"/>
    </sheetView>
  </sheetViews>
  <sheetFormatPr defaultRowHeight="14.5" x14ac:dyDescent="0.35"/>
  <cols>
    <col min="2" max="4" width="20.6328125" customWidth="1"/>
    <col min="6" max="8" width="20.6328125" customWidth="1"/>
  </cols>
  <sheetData>
    <row r="1" spans="2:8" ht="26" x14ac:dyDescent="0.6">
      <c r="B1" s="113" t="s">
        <v>59</v>
      </c>
      <c r="C1" s="113"/>
      <c r="D1" s="113"/>
      <c r="E1" s="113"/>
      <c r="F1" s="113"/>
      <c r="G1" s="113"/>
      <c r="H1" s="113"/>
    </row>
    <row r="2" spans="2:8" ht="17" customHeight="1" x14ac:dyDescent="0.6">
      <c r="B2" s="28"/>
      <c r="C2" s="28"/>
      <c r="D2" s="28"/>
      <c r="E2" s="28"/>
      <c r="F2" s="28"/>
      <c r="G2" s="28"/>
      <c r="H2" s="28"/>
    </row>
    <row r="3" spans="2:8" x14ac:dyDescent="0.35">
      <c r="B3" s="114" t="s">
        <v>10</v>
      </c>
      <c r="C3" s="114"/>
      <c r="D3" s="114"/>
      <c r="F3" s="117" t="s">
        <v>6</v>
      </c>
      <c r="G3" s="117"/>
      <c r="H3" s="117"/>
    </row>
    <row r="4" spans="2:8" x14ac:dyDescent="0.35">
      <c r="B4" s="63" t="s">
        <v>43</v>
      </c>
      <c r="C4" s="63" t="s">
        <v>44</v>
      </c>
      <c r="D4" s="63" t="s">
        <v>45</v>
      </c>
      <c r="F4" s="44" t="s">
        <v>43</v>
      </c>
      <c r="G4" s="44" t="s">
        <v>44</v>
      </c>
      <c r="H4" s="44" t="s">
        <v>45</v>
      </c>
    </row>
    <row r="5" spans="2:8" ht="116" customHeight="1" x14ac:dyDescent="0.35">
      <c r="B5" s="64" t="s">
        <v>48</v>
      </c>
      <c r="C5" s="65" t="s">
        <v>47</v>
      </c>
      <c r="D5" s="66" t="str">
        <f>IF(C5="Yes", "Try to avoid closing revolving accounts even if you rarely or never use them", "Good Job!")</f>
        <v>Try to avoid closing revolving accounts even if you rarely or never use them</v>
      </c>
      <c r="F5" s="45" t="s">
        <v>55</v>
      </c>
      <c r="G5" s="46" t="s">
        <v>47</v>
      </c>
      <c r="H5" s="47" t="str">
        <f>IF(G5="Yes", "Be sure to pay down your balance incrementally before your statement balance is posted to keep this % lower. This is important especially for new borrowers!", "Super!")</f>
        <v>Be sure to pay down your balance incrementally before your statement balance is posted to keep this % lower. This is important especially for new borrowers!</v>
      </c>
    </row>
    <row r="6" spans="2:8" ht="58" x14ac:dyDescent="0.35">
      <c r="B6" s="64" t="s">
        <v>42</v>
      </c>
      <c r="C6" s="65" t="s">
        <v>47</v>
      </c>
      <c r="D6" s="66" t="str">
        <f>IF(C6="Yes","Great!", " Try to add an installment loan or a revolving credit line to demonstrate that you can manage different types of credit")</f>
        <v>Great!</v>
      </c>
      <c r="F6" s="48" t="s">
        <v>54</v>
      </c>
      <c r="G6" s="49" t="s">
        <v>47</v>
      </c>
      <c r="H6" s="50" t="str">
        <f>IF(G6="Yes","Amazing! This is especially important if you have a higher utilization.", " Try to add an installment loan or a revolving credit line to demonstrate that you can manage different types of credit")</f>
        <v>Amazing! This is especially important if you have a higher utilization.</v>
      </c>
    </row>
    <row r="7" spans="2:8" ht="58" x14ac:dyDescent="0.35">
      <c r="B7" s="64" t="s">
        <v>46</v>
      </c>
      <c r="C7" s="65" t="s">
        <v>47</v>
      </c>
      <c r="D7" s="66" t="str">
        <f>IF(C7="Yes","Awesome!", "Work on managing your current accounts before opening new accounts. Try to wait at least 1 year after a missed payment to open up a new account")</f>
        <v>Awesome!</v>
      </c>
      <c r="F7" s="51"/>
      <c r="G7" s="52"/>
      <c r="H7" s="53"/>
    </row>
    <row r="8" spans="2:8" x14ac:dyDescent="0.35">
      <c r="B8" s="3"/>
      <c r="C8" s="27"/>
      <c r="D8" s="23"/>
    </row>
    <row r="10" spans="2:8" x14ac:dyDescent="0.35">
      <c r="B10" s="115" t="s">
        <v>3</v>
      </c>
      <c r="C10" s="115"/>
      <c r="D10" s="115"/>
      <c r="F10" s="118" t="s">
        <v>4</v>
      </c>
      <c r="G10" s="118"/>
      <c r="H10" s="118"/>
    </row>
    <row r="11" spans="2:8" x14ac:dyDescent="0.35">
      <c r="B11" s="58" t="s">
        <v>43</v>
      </c>
      <c r="C11" s="58" t="s">
        <v>44</v>
      </c>
      <c r="D11" s="58" t="s">
        <v>45</v>
      </c>
      <c r="F11" s="40" t="s">
        <v>43</v>
      </c>
      <c r="G11" s="40" t="s">
        <v>44</v>
      </c>
      <c r="H11" s="40" t="s">
        <v>45</v>
      </c>
    </row>
    <row r="12" spans="2:8" ht="116" x14ac:dyDescent="0.35">
      <c r="B12" s="59" t="s">
        <v>49</v>
      </c>
      <c r="C12" s="60" t="s">
        <v>47</v>
      </c>
      <c r="D12" s="61" t="str">
        <f>IF(C12="Yes","Try to avoid too much credit seeking activity/inquiries in a short period of time.", "Fantastic!")</f>
        <v>Try to avoid too much credit seeking activity/inquiries in a short period of time.</v>
      </c>
      <c r="F12" s="41" t="s">
        <v>57</v>
      </c>
      <c r="G12" s="42" t="s">
        <v>47</v>
      </c>
      <c r="H12" s="43" t="str">
        <f>IF(G12="Yes", "Missing payments on any account can affect your credit score for a long time. Although not ideal, it's best to pay the minimum payment instead of skipping it altogether.", "Super!")</f>
        <v>Missing payments on any account can affect your credit score for a long time. Although not ideal, it's best to pay the minimum payment instead of skipping it altogether.</v>
      </c>
    </row>
    <row r="13" spans="2:8" ht="101.5" x14ac:dyDescent="0.35">
      <c r="B13" s="62" t="s">
        <v>50</v>
      </c>
      <c r="C13" s="60" t="s">
        <v>47</v>
      </c>
      <c r="D13" s="61" t="str">
        <f>IF(C13="Yes","In the future, do not request more credit reports than one from each credit union within a year.", "Great!")</f>
        <v>In the future, do not request more credit reports than one from each credit union within a year.</v>
      </c>
      <c r="F13" s="41" t="s">
        <v>58</v>
      </c>
      <c r="G13" s="42" t="s">
        <v>47</v>
      </c>
      <c r="H13" s="43" t="str">
        <f>IF(G13="Yes","Your top priority should be to pay off your missed payments plus the interest before this racks up too high.", " Woohoo!")</f>
        <v>Your top priority should be to pay off your missed payments plus the interest before this racks up too high.</v>
      </c>
    </row>
    <row r="14" spans="2:8" ht="116" x14ac:dyDescent="0.35">
      <c r="B14" s="59" t="s">
        <v>118</v>
      </c>
      <c r="C14" s="60" t="s">
        <v>47</v>
      </c>
      <c r="D14" s="61" t="str">
        <f>IF(C14="Yes", "Cool!", "Try to request a credit report from any of these credit unions to check your credit, especially if you want to apply for an installment loan, like a mortage.")</f>
        <v>Cool!</v>
      </c>
      <c r="F14" s="41" t="s">
        <v>60</v>
      </c>
      <c r="G14" s="42" t="s">
        <v>47</v>
      </c>
      <c r="H14" s="43" t="str">
        <f>IF(G14="Yes", "Work on managing your current debt before opening new accounts. Try to wait at least 1 year after a missed payment to open up a new account.")</f>
        <v>Work on managing your current debt before opening new accounts. Try to wait at least 1 year after a missed payment to open up a new account.</v>
      </c>
    </row>
    <row r="16" spans="2:8" x14ac:dyDescent="0.35">
      <c r="B16" s="116" t="s">
        <v>2</v>
      </c>
      <c r="C16" s="116"/>
      <c r="D16" s="116"/>
    </row>
    <row r="17" spans="2:4" x14ac:dyDescent="0.35">
      <c r="B17" s="54" t="s">
        <v>43</v>
      </c>
      <c r="C17" s="54" t="s">
        <v>44</v>
      </c>
      <c r="D17" s="54" t="s">
        <v>45</v>
      </c>
    </row>
    <row r="18" spans="2:4" ht="29" x14ac:dyDescent="0.35">
      <c r="B18" s="55" t="s">
        <v>51</v>
      </c>
      <c r="C18" s="56" t="s">
        <v>47</v>
      </c>
      <c r="D18" s="57" t="str">
        <f>IF(C18="Yes", "Fantastic!", "Keep responsibly managing your credit lines and let them mature")</f>
        <v>Fantastic!</v>
      </c>
    </row>
    <row r="19" spans="2:4" ht="87" x14ac:dyDescent="0.35">
      <c r="B19" s="55" t="s">
        <v>52</v>
      </c>
      <c r="C19" s="56" t="s">
        <v>47</v>
      </c>
      <c r="D19" s="57" t="str">
        <f>IF(C19="Yes","Try to use your revolving lines of credit at least once every few months. There's no exact timeframe on this.", "Way to Go!")</f>
        <v>Try to use your revolving lines of credit at least once every few months. There's no exact timeframe on this.</v>
      </c>
    </row>
    <row r="20" spans="2:4" ht="58" x14ac:dyDescent="0.35">
      <c r="B20" s="55" t="s">
        <v>53</v>
      </c>
      <c r="C20" s="56" t="s">
        <v>47</v>
      </c>
      <c r="D20" s="57" t="str">
        <f>IF(C20="Yes","Try to wait between opening up accounts especially if you are a new borrower.", "Excellent!")</f>
        <v>Try to wait between opening up accounts especially if you are a new borrower.</v>
      </c>
    </row>
  </sheetData>
  <mergeCells count="6">
    <mergeCell ref="B1:H1"/>
    <mergeCell ref="B3:D3"/>
    <mergeCell ref="B10:D10"/>
    <mergeCell ref="B16:D16"/>
    <mergeCell ref="F3:H3"/>
    <mergeCell ref="F10:H10"/>
  </mergeCells>
  <dataValidations count="1">
    <dataValidation type="list" allowBlank="1" showInputMessage="1" showErrorMessage="1" sqref="C5:C8 C12:C14 C18:C20 G5:G7 G12:G14" xr:uid="{71625E78-79BC-4B1C-84C1-29EA15079CBA}">
      <formula1>"Yes,No"</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33EC0-10B6-4A2F-8D95-66086762C977}">
  <dimension ref="A1:I29"/>
  <sheetViews>
    <sheetView tabSelected="1" workbookViewId="0">
      <selection activeCell="A4" sqref="A4:A17"/>
    </sheetView>
  </sheetViews>
  <sheetFormatPr defaultRowHeight="14.5" x14ac:dyDescent="0.35"/>
  <cols>
    <col min="2" max="2" width="12.6328125" customWidth="1"/>
    <col min="3" max="3" width="41.6328125" customWidth="1"/>
    <col min="4" max="4" width="23.81640625" customWidth="1"/>
    <col min="5" max="5" width="12.6328125" customWidth="1"/>
    <col min="6" max="6" width="16.36328125" customWidth="1"/>
    <col min="7" max="7" width="33.90625" customWidth="1"/>
    <col min="8" max="8" width="25.7265625" customWidth="1"/>
    <col min="9" max="9" width="12.6328125" customWidth="1"/>
  </cols>
  <sheetData>
    <row r="1" spans="1:5" ht="23.5" x14ac:dyDescent="0.55000000000000004">
      <c r="B1" s="119" t="s">
        <v>61</v>
      </c>
      <c r="C1" s="119"/>
      <c r="D1" s="119"/>
      <c r="E1" s="35"/>
    </row>
    <row r="3" spans="1:5" x14ac:dyDescent="0.35">
      <c r="B3" s="98" t="s">
        <v>63</v>
      </c>
      <c r="C3" s="98" t="s">
        <v>62</v>
      </c>
      <c r="D3" s="98" t="s">
        <v>44</v>
      </c>
    </row>
    <row r="4" spans="1:5" ht="29" x14ac:dyDescent="0.35">
      <c r="A4" s="27" t="str">
        <f>IF(D4="Yes","X","")</f>
        <v>X</v>
      </c>
      <c r="B4" s="33">
        <v>1</v>
      </c>
      <c r="C4" s="1" t="s">
        <v>71</v>
      </c>
      <c r="D4" s="27" t="s">
        <v>47</v>
      </c>
    </row>
    <row r="5" spans="1:5" x14ac:dyDescent="0.35">
      <c r="A5" s="27" t="str">
        <f t="shared" ref="A5:A17" si="0">IF(D5="Yes","X","")</f>
        <v/>
      </c>
      <c r="B5" s="33">
        <v>2</v>
      </c>
      <c r="C5" t="s">
        <v>69</v>
      </c>
      <c r="D5" s="27"/>
    </row>
    <row r="6" spans="1:5" ht="29" x14ac:dyDescent="0.35">
      <c r="A6" s="27" t="str">
        <f t="shared" si="0"/>
        <v/>
      </c>
      <c r="B6" s="33">
        <v>3</v>
      </c>
      <c r="C6" s="1" t="s">
        <v>70</v>
      </c>
      <c r="D6" s="27"/>
    </row>
    <row r="7" spans="1:5" x14ac:dyDescent="0.35">
      <c r="A7" s="27" t="str">
        <f t="shared" si="0"/>
        <v/>
      </c>
      <c r="B7" s="33">
        <v>4</v>
      </c>
      <c r="C7" t="s">
        <v>64</v>
      </c>
      <c r="D7" s="27"/>
    </row>
    <row r="8" spans="1:5" ht="29" x14ac:dyDescent="0.35">
      <c r="A8" s="27" t="str">
        <f t="shared" si="0"/>
        <v/>
      </c>
      <c r="B8" s="33">
        <v>5</v>
      </c>
      <c r="C8" s="1" t="s">
        <v>74</v>
      </c>
      <c r="D8" s="27"/>
    </row>
    <row r="9" spans="1:5" x14ac:dyDescent="0.35">
      <c r="A9" s="27" t="str">
        <f t="shared" si="0"/>
        <v/>
      </c>
      <c r="B9" s="33">
        <v>6</v>
      </c>
      <c r="C9" s="34" t="s">
        <v>78</v>
      </c>
      <c r="D9" s="27"/>
    </row>
    <row r="10" spans="1:5" ht="29" x14ac:dyDescent="0.35">
      <c r="A10" s="27" t="str">
        <f t="shared" si="0"/>
        <v/>
      </c>
      <c r="B10" s="33">
        <v>7</v>
      </c>
      <c r="C10" s="1" t="s">
        <v>72</v>
      </c>
      <c r="D10" s="27"/>
    </row>
    <row r="11" spans="1:5" ht="29" x14ac:dyDescent="0.35">
      <c r="A11" s="27" t="str">
        <f t="shared" si="0"/>
        <v/>
      </c>
      <c r="B11" s="33">
        <v>8</v>
      </c>
      <c r="C11" s="1" t="s">
        <v>75</v>
      </c>
      <c r="D11" s="27"/>
    </row>
    <row r="12" spans="1:5" ht="29" x14ac:dyDescent="0.35">
      <c r="A12" s="27" t="str">
        <f t="shared" si="0"/>
        <v/>
      </c>
      <c r="B12" s="33">
        <v>9</v>
      </c>
      <c r="C12" s="1" t="s">
        <v>76</v>
      </c>
      <c r="D12" s="27"/>
      <c r="E12" t="str">
        <f>IF(AND(D12="No",D11="No"),"Stop! If you answered No to both of these questions, it is best for you to wait to get a credit card. Instead, focus on paying your bills (car payments, phone bill, rent) on time to gradually improve your credit","")</f>
        <v/>
      </c>
    </row>
    <row r="13" spans="1:5" x14ac:dyDescent="0.35">
      <c r="A13" s="27" t="str">
        <f t="shared" si="0"/>
        <v/>
      </c>
      <c r="B13" s="33">
        <v>10</v>
      </c>
      <c r="C13" s="1" t="s">
        <v>82</v>
      </c>
      <c r="D13" s="27"/>
    </row>
    <row r="14" spans="1:5" ht="29" x14ac:dyDescent="0.35">
      <c r="A14" s="27" t="str">
        <f t="shared" si="0"/>
        <v/>
      </c>
      <c r="B14" s="33">
        <v>11</v>
      </c>
      <c r="C14" s="1" t="s">
        <v>79</v>
      </c>
      <c r="D14" s="27"/>
    </row>
    <row r="15" spans="1:5" ht="29" x14ac:dyDescent="0.35">
      <c r="A15" s="27" t="str">
        <f t="shared" si="0"/>
        <v/>
      </c>
      <c r="B15" s="33">
        <v>12</v>
      </c>
      <c r="C15" s="1" t="s">
        <v>80</v>
      </c>
      <c r="D15" s="27"/>
    </row>
    <row r="16" spans="1:5" x14ac:dyDescent="0.35">
      <c r="A16" s="27" t="str">
        <f t="shared" si="0"/>
        <v/>
      </c>
      <c r="B16" s="33">
        <v>13</v>
      </c>
      <c r="C16" s="1" t="s">
        <v>81</v>
      </c>
      <c r="D16" s="27"/>
    </row>
    <row r="17" spans="1:9" ht="29" x14ac:dyDescent="0.35">
      <c r="A17" s="27" t="str">
        <f t="shared" si="0"/>
        <v/>
      </c>
      <c r="B17" s="33">
        <v>14</v>
      </c>
      <c r="C17" s="1" t="s">
        <v>84</v>
      </c>
      <c r="D17" s="27"/>
    </row>
    <row r="18" spans="1:9" x14ac:dyDescent="0.35">
      <c r="D18" s="27"/>
    </row>
    <row r="19" spans="1:9" x14ac:dyDescent="0.35">
      <c r="D19" s="27"/>
    </row>
    <row r="20" spans="1:9" x14ac:dyDescent="0.35">
      <c r="C20" s="39" t="s">
        <v>91</v>
      </c>
      <c r="D20" s="27"/>
    </row>
    <row r="21" spans="1:9" x14ac:dyDescent="0.35">
      <c r="D21" s="27"/>
    </row>
    <row r="22" spans="1:9" x14ac:dyDescent="0.35">
      <c r="D22" s="27"/>
    </row>
    <row r="23" spans="1:9" x14ac:dyDescent="0.35">
      <c r="D23" s="27"/>
    </row>
    <row r="24" spans="1:9" x14ac:dyDescent="0.35">
      <c r="D24" s="27"/>
      <c r="I24" s="32"/>
    </row>
    <row r="25" spans="1:9" x14ac:dyDescent="0.35">
      <c r="D25" s="27"/>
    </row>
    <row r="26" spans="1:9" x14ac:dyDescent="0.35">
      <c r="D26" s="27"/>
    </row>
    <row r="27" spans="1:9" x14ac:dyDescent="0.35">
      <c r="D27" s="27"/>
    </row>
    <row r="28" spans="1:9" x14ac:dyDescent="0.35">
      <c r="D28" s="27"/>
    </row>
    <row r="29" spans="1:9" x14ac:dyDescent="0.35">
      <c r="H29" s="1"/>
    </row>
  </sheetData>
  <mergeCells count="1">
    <mergeCell ref="B1:D1"/>
  </mergeCells>
  <conditionalFormatting sqref="D4:D17">
    <cfRule type="containsText" dxfId="0" priority="1" operator="containsText" text="Yes">
      <formula>NOT(ISERROR(SEARCH("Yes",D4)))</formula>
    </cfRule>
  </conditionalFormatting>
  <dataValidations count="1">
    <dataValidation type="list" allowBlank="1" showInputMessage="1" showErrorMessage="1" sqref="D4:D17" xr:uid="{B70AD300-970A-4751-8605-E282F2F431F4}">
      <formula1>"Yes,No,N/A"</formula1>
    </dataValidation>
  </dataValidation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ECF5-3C24-419F-BCD9-659E70646170}">
  <dimension ref="C2:G8"/>
  <sheetViews>
    <sheetView zoomScale="50" zoomScaleNormal="50" workbookViewId="0">
      <selection activeCell="F4" sqref="F4"/>
    </sheetView>
  </sheetViews>
  <sheetFormatPr defaultRowHeight="14.5" x14ac:dyDescent="0.35"/>
  <cols>
    <col min="3" max="6" width="25.6328125" customWidth="1"/>
    <col min="7" max="7" width="21.453125" customWidth="1"/>
  </cols>
  <sheetData>
    <row r="2" spans="3:7" ht="18.5" x14ac:dyDescent="0.35">
      <c r="C2" s="99" t="s">
        <v>89</v>
      </c>
      <c r="D2" s="100" t="s">
        <v>85</v>
      </c>
      <c r="E2" s="100" t="s">
        <v>99</v>
      </c>
      <c r="F2" s="100" t="s">
        <v>98</v>
      </c>
      <c r="G2" s="100" t="s">
        <v>117</v>
      </c>
    </row>
    <row r="3" spans="3:7" ht="87" x14ac:dyDescent="0.35">
      <c r="C3" s="37" t="s">
        <v>86</v>
      </c>
      <c r="D3" s="36" t="s">
        <v>65</v>
      </c>
      <c r="E3" s="31" t="s">
        <v>101</v>
      </c>
      <c r="F3" s="31" t="s">
        <v>100</v>
      </c>
      <c r="G3" s="3" t="s">
        <v>95</v>
      </c>
    </row>
    <row r="4" spans="3:7" ht="210" customHeight="1" x14ac:dyDescent="0.35">
      <c r="C4" s="37" t="s">
        <v>93</v>
      </c>
      <c r="D4" s="36" t="s">
        <v>67</v>
      </c>
      <c r="E4" s="31" t="s">
        <v>103</v>
      </c>
      <c r="F4" s="31" t="s">
        <v>102</v>
      </c>
      <c r="G4" s="3" t="s">
        <v>96</v>
      </c>
    </row>
    <row r="5" spans="3:7" ht="194.5" customHeight="1" x14ac:dyDescent="0.35">
      <c r="C5" s="37" t="s">
        <v>87</v>
      </c>
      <c r="D5" s="36" t="s">
        <v>66</v>
      </c>
      <c r="E5" s="31" t="s">
        <v>105</v>
      </c>
      <c r="F5" s="31" t="s">
        <v>104</v>
      </c>
      <c r="G5" s="3" t="s">
        <v>97</v>
      </c>
    </row>
    <row r="6" spans="3:7" ht="142" customHeight="1" x14ac:dyDescent="0.35">
      <c r="C6" s="37" t="s">
        <v>83</v>
      </c>
      <c r="D6" s="36" t="s">
        <v>68</v>
      </c>
      <c r="E6" s="31" t="s">
        <v>109</v>
      </c>
      <c r="F6" s="31" t="s">
        <v>110</v>
      </c>
      <c r="G6" s="3" t="s">
        <v>94</v>
      </c>
    </row>
    <row r="7" spans="3:7" ht="116" x14ac:dyDescent="0.35">
      <c r="C7" s="37" t="s">
        <v>73</v>
      </c>
      <c r="D7" s="36" t="s">
        <v>88</v>
      </c>
      <c r="E7" s="31" t="s">
        <v>111</v>
      </c>
      <c r="F7" s="31" t="s">
        <v>112</v>
      </c>
      <c r="G7" s="3" t="s">
        <v>94</v>
      </c>
    </row>
    <row r="8" spans="3:7" ht="235" customHeight="1" x14ac:dyDescent="0.35">
      <c r="C8" s="38" t="s">
        <v>77</v>
      </c>
      <c r="D8" s="36" t="s">
        <v>90</v>
      </c>
      <c r="E8" s="31" t="s">
        <v>106</v>
      </c>
      <c r="F8" s="31" t="s">
        <v>108</v>
      </c>
      <c r="G8" s="3"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138C-12C6-49B9-B47B-DE450BE63907}">
  <dimension ref="A1"/>
  <sheetViews>
    <sheetView workbookViewId="0">
      <selection activeCell="F21" sqref="F21"/>
    </sheetView>
  </sheetViews>
  <sheetFormatPr defaultRowHeight="14.5" x14ac:dyDescent="0.35"/>
  <sheetData>
    <row r="1" spans="1:1" x14ac:dyDescent="0.35">
      <c r="A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Credit Scores</vt:lpstr>
      <vt:lpstr>Improving your Score</vt:lpstr>
      <vt:lpstr>Credit Card Questions</vt:lpstr>
      <vt:lpstr>Credit Card Legend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Alba</dc:creator>
  <cp:lastModifiedBy>Caroline Alba</cp:lastModifiedBy>
  <dcterms:created xsi:type="dcterms:W3CDTF">2022-01-04T01:28:35Z</dcterms:created>
  <dcterms:modified xsi:type="dcterms:W3CDTF">2022-02-03T18:22:06Z</dcterms:modified>
</cp:coreProperties>
</file>